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40" yWindow="3525" windowWidth="12750" windowHeight="508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Лист1!$A$36:$J$329</definedName>
  </definedNames>
  <calcPr calcId="125725"/>
</workbook>
</file>

<file path=xl/calcChain.xml><?xml version="1.0" encoding="utf-8"?>
<calcChain xmlns="http://schemas.openxmlformats.org/spreadsheetml/2006/main">
  <c r="G247" i="1"/>
  <c r="G246"/>
  <c r="G286"/>
  <c r="F286" s="1"/>
  <c r="G285"/>
  <c r="G283"/>
  <c r="G257"/>
  <c r="G253"/>
  <c r="F295"/>
  <c r="F294"/>
  <c r="F293"/>
  <c r="F292"/>
  <c r="F288"/>
  <c r="F285"/>
  <c r="F284"/>
  <c r="F283"/>
  <c r="F281"/>
  <c r="F279"/>
  <c r="F278"/>
  <c r="F277"/>
  <c r="F276"/>
  <c r="F273"/>
  <c r="F272"/>
  <c r="F271"/>
  <c r="F270"/>
  <c r="F94"/>
  <c r="G38"/>
  <c r="G37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</calcChain>
</file>

<file path=xl/comments1.xml><?xml version="1.0" encoding="utf-8"?>
<comments xmlns="http://schemas.openxmlformats.org/spreadsheetml/2006/main">
  <authors>
    <author>vpykhtin</author>
  </authors>
  <commentList>
    <comment ref="J36" authorId="0">
      <text>
        <r>
          <rPr>
            <b/>
            <sz val="7"/>
            <color indexed="81"/>
            <rFont val="Tahoma"/>
            <family val="2"/>
            <charset val="204"/>
          </rPr>
          <t>Для просмотра позиций со статусом "нет в наличии" поставьте галочку в соответствующем пункте контекстного меню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<sst xmlns="http://schemas.openxmlformats.org/spreadsheetml/2006/main" count="1624" uniqueCount="818">
  <si>
    <t>Артикул</t>
  </si>
  <si>
    <t>Название</t>
  </si>
  <si>
    <t>Количество залпов</t>
  </si>
  <si>
    <t>Калибр в дюймах</t>
  </si>
  <si>
    <t>Фасовка</t>
  </si>
  <si>
    <t>Базовая цена за кор.</t>
  </si>
  <si>
    <t>Базовая цена за шт. руб.(справочно)</t>
  </si>
  <si>
    <t>Комментарий</t>
  </si>
  <si>
    <t>Ожидаемая дата поступления в свободную продажу</t>
  </si>
  <si>
    <t>VH080-09-01</t>
  </si>
  <si>
    <t>Тюльпаны</t>
  </si>
  <si>
    <t>ожидается 27.11</t>
  </si>
  <si>
    <t>VH080-16-01</t>
  </si>
  <si>
    <t>Якорь</t>
  </si>
  <si>
    <t>VH080-25-01</t>
  </si>
  <si>
    <t>Штурвал</t>
  </si>
  <si>
    <t>VH080-30-01</t>
  </si>
  <si>
    <t>VH080-36-01</t>
  </si>
  <si>
    <t>Серебряные коньки</t>
  </si>
  <si>
    <t>VH080-49-01</t>
  </si>
  <si>
    <t>Рождество</t>
  </si>
  <si>
    <t>картон</t>
  </si>
  <si>
    <t>VH080-64-01</t>
  </si>
  <si>
    <t>Остров Формоза</t>
  </si>
  <si>
    <t>VH080-100-02</t>
  </si>
  <si>
    <t>Оранжевый генерал</t>
  </si>
  <si>
    <t>VH100-09-01</t>
  </si>
  <si>
    <t>Розариум</t>
  </si>
  <si>
    <t>VH100-12-01</t>
  </si>
  <si>
    <t>Корвет</t>
  </si>
  <si>
    <t>VH100-16-01</t>
  </si>
  <si>
    <t>VH100-19-01</t>
  </si>
  <si>
    <t>Рембрандт</t>
  </si>
  <si>
    <t>VH100-21-01</t>
  </si>
  <si>
    <t>Королевский канал</t>
  </si>
  <si>
    <t>VH100-25-02</t>
  </si>
  <si>
    <t>Флотилия</t>
  </si>
  <si>
    <t>VH100-36-01</t>
  </si>
  <si>
    <t>Ратуша</t>
  </si>
  <si>
    <t>VH100-49-01</t>
  </si>
  <si>
    <t>Новый год</t>
  </si>
  <si>
    <t>VH100-49-02</t>
  </si>
  <si>
    <t>Морской Волк</t>
  </si>
  <si>
    <t>VH100-100-01</t>
  </si>
  <si>
    <t>Амстердам</t>
  </si>
  <si>
    <t>VH120-16-01</t>
  </si>
  <si>
    <t>VH120-19-01</t>
  </si>
  <si>
    <t>Ветряная мельница</t>
  </si>
  <si>
    <t>VH120-19-02</t>
  </si>
  <si>
    <t>Санта Клаус</t>
  </si>
  <si>
    <t>VH120-25-01</t>
  </si>
  <si>
    <t>Корабль</t>
  </si>
  <si>
    <t>VH120-49-01</t>
  </si>
  <si>
    <t>VH120-80-01</t>
  </si>
  <si>
    <t>Фрегат</t>
  </si>
  <si>
    <t>VH120-100-01</t>
  </si>
  <si>
    <t>Имперский фейерверк</t>
  </si>
  <si>
    <t>VH-COMBI-05</t>
  </si>
  <si>
    <t>Оранжевая республика</t>
  </si>
  <si>
    <t>0,8"-1"-1,25"</t>
  </si>
  <si>
    <t>VH-COMBI-06</t>
  </si>
  <si>
    <t>Адмиралтейство</t>
  </si>
  <si>
    <t>0,8"-1",-1,25"</t>
  </si>
  <si>
    <t>VH-FAN-02</t>
  </si>
  <si>
    <t>Кюрасао</t>
  </si>
  <si>
    <t>fan 0,8"</t>
  </si>
  <si>
    <t>VH-FAN-04</t>
  </si>
  <si>
    <t>Тасмания</t>
  </si>
  <si>
    <t>fan 1"</t>
  </si>
  <si>
    <t>веер</t>
  </si>
  <si>
    <t>VH-FAN-06</t>
  </si>
  <si>
    <t xml:space="preserve">в продаже </t>
  </si>
  <si>
    <t>50/6</t>
  </si>
  <si>
    <t>100/20</t>
  </si>
  <si>
    <t>01001</t>
  </si>
  <si>
    <t xml:space="preserve">Батарея ракет Зенитка 25 зар. </t>
  </si>
  <si>
    <t>0,2"</t>
  </si>
  <si>
    <t>1/30/4</t>
  </si>
  <si>
    <t>01002</t>
  </si>
  <si>
    <t xml:space="preserve">Батарея ракет Зенитка 50 зар. </t>
  </si>
  <si>
    <t>1/80/1</t>
  </si>
  <si>
    <t>01003</t>
  </si>
  <si>
    <t xml:space="preserve">Батарея ракет Зенитка 100 зар. </t>
  </si>
  <si>
    <t>1/60/1</t>
  </si>
  <si>
    <t>01004</t>
  </si>
  <si>
    <t>Балет</t>
  </si>
  <si>
    <t>10+</t>
  </si>
  <si>
    <t>0,6"</t>
  </si>
  <si>
    <t>24/4</t>
  </si>
  <si>
    <t xml:space="preserve"> +фонтан</t>
  </si>
  <si>
    <t>01005</t>
  </si>
  <si>
    <t>Стихия земли</t>
  </si>
  <si>
    <t>72/2</t>
  </si>
  <si>
    <t>в продаже</t>
  </si>
  <si>
    <t>01006</t>
  </si>
  <si>
    <t>Стихия воды</t>
  </si>
  <si>
    <t>0,5"</t>
  </si>
  <si>
    <t>96/1</t>
  </si>
  <si>
    <t>01007</t>
  </si>
  <si>
    <t>Стихия воздуха</t>
  </si>
  <si>
    <t xml:space="preserve"> 0,5"</t>
  </si>
  <si>
    <t>60/1</t>
  </si>
  <si>
    <t>01008</t>
  </si>
  <si>
    <t>Стихия огня</t>
  </si>
  <si>
    <t>54/1</t>
  </si>
  <si>
    <t>01010</t>
  </si>
  <si>
    <t>Прыжок</t>
  </si>
  <si>
    <t>0,7"</t>
  </si>
  <si>
    <t>48/1</t>
  </si>
  <si>
    <t>01011</t>
  </si>
  <si>
    <t>Конь</t>
  </si>
  <si>
    <t xml:space="preserve"> 0,8"</t>
  </si>
  <si>
    <t>24/1</t>
  </si>
  <si>
    <t>01012</t>
  </si>
  <si>
    <t>"Старт", "Финиш". Набор из 2-х батарей</t>
  </si>
  <si>
    <t>24/2</t>
  </si>
  <si>
    <t>Набор из 2-х батарей, цена за 1 шт.</t>
  </si>
  <si>
    <t>01014</t>
  </si>
  <si>
    <t>Башня</t>
  </si>
  <si>
    <t>01017</t>
  </si>
  <si>
    <t>Рамзес</t>
  </si>
  <si>
    <t>01018</t>
  </si>
  <si>
    <t>Рыцарь</t>
  </si>
  <si>
    <t>01020</t>
  </si>
  <si>
    <t>Атлант</t>
  </si>
  <si>
    <t>16/1</t>
  </si>
  <si>
    <t>01021</t>
  </si>
  <si>
    <t>1000 и одна ночь</t>
  </si>
  <si>
    <t>24+</t>
  </si>
  <si>
    <t>18/1</t>
  </si>
  <si>
    <t xml:space="preserve"> +фонтан/2уровня высоты</t>
  </si>
  <si>
    <t>01024</t>
  </si>
  <si>
    <t>Хелоуин</t>
  </si>
  <si>
    <t>8/1</t>
  </si>
  <si>
    <t>01025</t>
  </si>
  <si>
    <t>Тутанхамон</t>
  </si>
  <si>
    <t>1"</t>
  </si>
  <si>
    <t>01027</t>
  </si>
  <si>
    <t>Вальс</t>
  </si>
  <si>
    <t>01028</t>
  </si>
  <si>
    <t>Бородинская битва</t>
  </si>
  <si>
    <t>12/1</t>
  </si>
  <si>
    <t>01030</t>
  </si>
  <si>
    <t>Босс</t>
  </si>
  <si>
    <t>01031</t>
  </si>
  <si>
    <t>Торпедоносец</t>
  </si>
  <si>
    <t>01033</t>
  </si>
  <si>
    <t>Настенька</t>
  </si>
  <si>
    <t>10/1</t>
  </si>
  <si>
    <t>01035</t>
  </si>
  <si>
    <t>Созвездие Овен</t>
  </si>
  <si>
    <t>01036</t>
  </si>
  <si>
    <t>Красная машина</t>
  </si>
  <si>
    <t>01040</t>
  </si>
  <si>
    <t>Футбольный трофей</t>
  </si>
  <si>
    <t>4/1</t>
  </si>
  <si>
    <t>Батареи салютов комбинированные и многозарядные малых калибров</t>
  </si>
  <si>
    <t>01100</t>
  </si>
  <si>
    <t>Колесо обозрения</t>
  </si>
  <si>
    <t>0,8"</t>
  </si>
  <si>
    <t>01101</t>
  </si>
  <si>
    <t>Сказка</t>
  </si>
  <si>
    <t>01103</t>
  </si>
  <si>
    <t>Красная площадь</t>
  </si>
  <si>
    <t>2/1</t>
  </si>
  <si>
    <t>01104</t>
  </si>
  <si>
    <t>Баталия</t>
  </si>
  <si>
    <t>1/1</t>
  </si>
  <si>
    <t>Супербатарея extra-large</t>
  </si>
  <si>
    <t>01106</t>
  </si>
  <si>
    <t>Демонстрация</t>
  </si>
  <si>
    <t>01107</t>
  </si>
  <si>
    <t>Вокруг света</t>
  </si>
  <si>
    <t>99+</t>
  </si>
  <si>
    <t>01113</t>
  </si>
  <si>
    <t>Снеговик</t>
  </si>
  <si>
    <t xml:space="preserve"> 0,8"-1"-1,25"</t>
  </si>
  <si>
    <t>01116</t>
  </si>
  <si>
    <t>Высотка</t>
  </si>
  <si>
    <t>01117</t>
  </si>
  <si>
    <t>Белая горячка</t>
  </si>
  <si>
    <t>199+</t>
  </si>
  <si>
    <t>Супербатарея extra-large +фонтан</t>
  </si>
  <si>
    <t>01118</t>
  </si>
  <si>
    <t>Шок и Трепет</t>
  </si>
  <si>
    <t>0,8"-1"-1,25"-1,5"-2"</t>
  </si>
  <si>
    <t>01120</t>
  </si>
  <si>
    <t>Птица-тройка</t>
  </si>
  <si>
    <t xml:space="preserve"> 0,8"-1"-1,25"-1,5"</t>
  </si>
  <si>
    <t>01123</t>
  </si>
  <si>
    <t>Казино</t>
  </si>
  <si>
    <t>01125</t>
  </si>
  <si>
    <t>Смоленская крепость</t>
  </si>
  <si>
    <t>Батареи салютов от 1,25"</t>
  </si>
  <si>
    <t>01202</t>
  </si>
  <si>
    <t>Победа</t>
  </si>
  <si>
    <t>1,25"</t>
  </si>
  <si>
    <t>01205</t>
  </si>
  <si>
    <t>Дюжина</t>
  </si>
  <si>
    <t>01212</t>
  </si>
  <si>
    <t>Созвездие Рыбы</t>
  </si>
  <si>
    <t>9/1</t>
  </si>
  <si>
    <t>01213</t>
  </si>
  <si>
    <t>Караван</t>
  </si>
  <si>
    <t>9+</t>
  </si>
  <si>
    <t>01214</t>
  </si>
  <si>
    <t>Осенний бриз</t>
  </si>
  <si>
    <t>высота 7"</t>
  </si>
  <si>
    <t>01215</t>
  </si>
  <si>
    <t>Зимняя сказка</t>
  </si>
  <si>
    <t>01216</t>
  </si>
  <si>
    <t>Летняя жара</t>
  </si>
  <si>
    <t>01217</t>
  </si>
  <si>
    <t>Весенний цвет</t>
  </si>
  <si>
    <t>01218</t>
  </si>
  <si>
    <t>Созвездие Козерог</t>
  </si>
  <si>
    <t>6/1</t>
  </si>
  <si>
    <t>Подарочный магнит внутри!</t>
  </si>
  <si>
    <t>01219</t>
  </si>
  <si>
    <t>Premium19</t>
  </si>
  <si>
    <t>Подарочный магнит внутри! КУБ</t>
  </si>
  <si>
    <t>01220</t>
  </si>
  <si>
    <t>Дельфин</t>
  </si>
  <si>
    <t>01223</t>
  </si>
  <si>
    <t>Персей</t>
  </si>
  <si>
    <t>01225</t>
  </si>
  <si>
    <t>Новогодняя елка</t>
  </si>
  <si>
    <t>01226</t>
  </si>
  <si>
    <t>Созвездие Лев</t>
  </si>
  <si>
    <t>01229</t>
  </si>
  <si>
    <t>Чародеи</t>
  </si>
  <si>
    <t>01230</t>
  </si>
  <si>
    <t>Созвездие Телец</t>
  </si>
  <si>
    <t>КУБ</t>
  </si>
  <si>
    <t>01231</t>
  </si>
  <si>
    <t xml:space="preserve">Три белых коня </t>
  </si>
  <si>
    <t>01235</t>
  </si>
  <si>
    <t>Взрослый</t>
  </si>
  <si>
    <t>18+</t>
  </si>
  <si>
    <t>01236</t>
  </si>
  <si>
    <t>Созвездие Близнецы</t>
  </si>
  <si>
    <t>01301</t>
  </si>
  <si>
    <t>Праздничный залп</t>
  </si>
  <si>
    <t>01302</t>
  </si>
  <si>
    <t>Premium25</t>
  </si>
  <si>
    <t>01310</t>
  </si>
  <si>
    <t>Русское Зодчество</t>
  </si>
  <si>
    <t>01227</t>
  </si>
  <si>
    <t>Евпатий Коловрат</t>
  </si>
  <si>
    <t>01316</t>
  </si>
  <si>
    <t>Червонец</t>
  </si>
  <si>
    <t>01317</t>
  </si>
  <si>
    <t>Доллар</t>
  </si>
  <si>
    <t>01319</t>
  </si>
  <si>
    <t>Премиум36</t>
  </si>
  <si>
    <t>01322</t>
  </si>
  <si>
    <t>Восточный базар</t>
  </si>
  <si>
    <t>35+</t>
  </si>
  <si>
    <t>01325</t>
  </si>
  <si>
    <t>Громовержец</t>
  </si>
  <si>
    <t>01326</t>
  </si>
  <si>
    <t>Субмарина</t>
  </si>
  <si>
    <t>01400</t>
  </si>
  <si>
    <t>Праздник</t>
  </si>
  <si>
    <t>01402</t>
  </si>
  <si>
    <t>Пантера</t>
  </si>
  <si>
    <t>01403</t>
  </si>
  <si>
    <t>Золотое сердце</t>
  </si>
  <si>
    <t>01404</t>
  </si>
  <si>
    <t>Premium49</t>
  </si>
  <si>
    <t>01405</t>
  </si>
  <si>
    <t>Свадебный</t>
  </si>
  <si>
    <t>01406</t>
  </si>
  <si>
    <t>Бенгальский тигр</t>
  </si>
  <si>
    <t>01407</t>
  </si>
  <si>
    <t>Царь зверей</t>
  </si>
  <si>
    <t>01408</t>
  </si>
  <si>
    <t>Осьминог</t>
  </si>
  <si>
    <t>01409</t>
  </si>
  <si>
    <t>Питон</t>
  </si>
  <si>
    <t>01416</t>
  </si>
  <si>
    <t>Октава</t>
  </si>
  <si>
    <t>01417</t>
  </si>
  <si>
    <t>Барон Мюнхгаузен</t>
  </si>
  <si>
    <t>01419</t>
  </si>
  <si>
    <t>Корпоратив</t>
  </si>
  <si>
    <t>01500</t>
  </si>
  <si>
    <t>Опера</t>
  </si>
  <si>
    <t>01501</t>
  </si>
  <si>
    <t>Тадж-Махал</t>
  </si>
  <si>
    <t>01502</t>
  </si>
  <si>
    <t>Эйфелева башня</t>
  </si>
  <si>
    <t>01504</t>
  </si>
  <si>
    <t>Дунайские волны</t>
  </si>
  <si>
    <t>2 уровня высоты</t>
  </si>
  <si>
    <t>01505</t>
  </si>
  <si>
    <t>Premium100</t>
  </si>
  <si>
    <t>01507</t>
  </si>
  <si>
    <t xml:space="preserve">Сокровища Агры </t>
  </si>
  <si>
    <t>01508</t>
  </si>
  <si>
    <t>Султан</t>
  </si>
  <si>
    <t>01513</t>
  </si>
  <si>
    <t>Лунное затмение</t>
  </si>
  <si>
    <t>01516</t>
  </si>
  <si>
    <t>Кремлевские звезды</t>
  </si>
  <si>
    <t>01517</t>
  </si>
  <si>
    <t>Воробьевы горы</t>
  </si>
  <si>
    <t>01518</t>
  </si>
  <si>
    <t>Панорама</t>
  </si>
  <si>
    <t>01521</t>
  </si>
  <si>
    <t>Император</t>
  </si>
  <si>
    <t>Супербатарея extra-large.  Высота изделия 11"</t>
  </si>
  <si>
    <t>01522</t>
  </si>
  <si>
    <t>Магнат</t>
  </si>
  <si>
    <t>01524</t>
  </si>
  <si>
    <t>Президент</t>
  </si>
  <si>
    <t>Веерные батареи салютов</t>
  </si>
  <si>
    <t>01700</t>
  </si>
  <si>
    <t>Колибри</t>
  </si>
  <si>
    <t>01701</t>
  </si>
  <si>
    <t>Дятел</t>
  </si>
  <si>
    <t>01702</t>
  </si>
  <si>
    <t>Журавли</t>
  </si>
  <si>
    <t>01703</t>
  </si>
  <si>
    <t>Ястреб</t>
  </si>
  <si>
    <t>01708</t>
  </si>
  <si>
    <t>Павлин</t>
  </si>
  <si>
    <t>01711</t>
  </si>
  <si>
    <t>Клест</t>
  </si>
  <si>
    <t>01717</t>
  </si>
  <si>
    <t>Профи Z</t>
  </si>
  <si>
    <t>4 класс</t>
  </si>
  <si>
    <t>01718</t>
  </si>
  <si>
    <t>Профи Панорамный</t>
  </si>
  <si>
    <t>01719</t>
  </si>
  <si>
    <t>Золотой занавес</t>
  </si>
  <si>
    <t>01722</t>
  </si>
  <si>
    <t>Тысяча хризантем</t>
  </si>
  <si>
    <t>01724</t>
  </si>
  <si>
    <t>Царский салют</t>
  </si>
  <si>
    <t>01725</t>
  </si>
  <si>
    <t>Армагеддон</t>
  </si>
  <si>
    <t>Дневные батареи салютов</t>
  </si>
  <si>
    <t>01800</t>
  </si>
  <si>
    <t>Аэрошоу</t>
  </si>
  <si>
    <t>1,75"</t>
  </si>
  <si>
    <t>01801</t>
  </si>
  <si>
    <t>Фанат</t>
  </si>
  <si>
    <t>01802</t>
  </si>
  <si>
    <t xml:space="preserve"> "Знамя", веер W, триколор</t>
  </si>
  <si>
    <t>01803</t>
  </si>
  <si>
    <t>Дирижабль, веер</t>
  </si>
  <si>
    <t>Батареи салютов калибра свыше 1,25"</t>
  </si>
  <si>
    <t>01509</t>
  </si>
  <si>
    <t>Дальнобойщик</t>
  </si>
  <si>
    <t>1,5"</t>
  </si>
  <si>
    <t>01914</t>
  </si>
  <si>
    <t>Париж</t>
  </si>
  <si>
    <t>36</t>
  </si>
  <si>
    <t>2"</t>
  </si>
  <si>
    <t>01915</t>
  </si>
  <si>
    <t>Нью-Йорк</t>
  </si>
  <si>
    <t>49</t>
  </si>
  <si>
    <t>01917</t>
  </si>
  <si>
    <t>Рио-де-Жанейро</t>
  </si>
  <si>
    <t>100</t>
  </si>
  <si>
    <t>01922</t>
  </si>
  <si>
    <t>Торонто</t>
  </si>
  <si>
    <t>25</t>
  </si>
  <si>
    <t>2,5"</t>
  </si>
  <si>
    <t>01923</t>
  </si>
  <si>
    <t>Сан-Франциско</t>
  </si>
  <si>
    <t>2,5</t>
  </si>
  <si>
    <t>01928</t>
  </si>
  <si>
    <t>Таиланд</t>
  </si>
  <si>
    <t>3"</t>
  </si>
  <si>
    <t>01933</t>
  </si>
  <si>
    <t>Зальцбург</t>
  </si>
  <si>
    <t>16</t>
  </si>
  <si>
    <t>4"</t>
  </si>
  <si>
    <t>01935</t>
  </si>
  <si>
    <t>Лондон</t>
  </si>
  <si>
    <t>Ракеты</t>
  </si>
  <si>
    <t>02001</t>
  </si>
  <si>
    <t>Сириус</t>
  </si>
  <si>
    <t>0,35"</t>
  </si>
  <si>
    <t>25/12/12</t>
  </si>
  <si>
    <t>02003</t>
  </si>
  <si>
    <t>Пульсар (с парашютом)</t>
  </si>
  <si>
    <t>20/8/6</t>
  </si>
  <si>
    <t>02008</t>
  </si>
  <si>
    <t>Туманность Андромеды</t>
  </si>
  <si>
    <t>0,75"</t>
  </si>
  <si>
    <t>24\12</t>
  </si>
  <si>
    <t>02010</t>
  </si>
  <si>
    <t>Магелланово облако</t>
  </si>
  <si>
    <t>0,9"</t>
  </si>
  <si>
    <t>02011</t>
  </si>
  <si>
    <t>Капелла</t>
  </si>
  <si>
    <t>20\6</t>
  </si>
  <si>
    <t>02013</t>
  </si>
  <si>
    <t>Вега</t>
  </si>
  <si>
    <t>1,85"</t>
  </si>
  <si>
    <t>14\4</t>
  </si>
  <si>
    <t>02015</t>
  </si>
  <si>
    <t>Плеяды</t>
  </si>
  <si>
    <t>12\3</t>
  </si>
  <si>
    <t>Наземные и летающие фейерверки</t>
  </si>
  <si>
    <t>03000</t>
  </si>
  <si>
    <t>Мышка</t>
  </si>
  <si>
    <t>30/12/20</t>
  </si>
  <si>
    <t>03003</t>
  </si>
  <si>
    <t>Жук скарабей (с эффектом в финале)</t>
  </si>
  <si>
    <t>03004</t>
  </si>
  <si>
    <t>Майский жук</t>
  </si>
  <si>
    <t>03005</t>
  </si>
  <si>
    <t>Трещащие шары</t>
  </si>
  <si>
    <t>32/16/6</t>
  </si>
  <si>
    <t>03009</t>
  </si>
  <si>
    <t>Иллюзион</t>
  </si>
  <si>
    <t>Циркоблит большой (упаковка - полиэтилен)</t>
  </si>
  <si>
    <t>Эквилибрист</t>
  </si>
  <si>
    <t>Циркоблит большой (упаковка- картон)</t>
  </si>
  <si>
    <t>Шмель</t>
  </si>
  <si>
    <t>300/12</t>
  </si>
  <si>
    <t>Бабочка Махаон</t>
  </si>
  <si>
    <t>1/72/6</t>
  </si>
  <si>
    <t>Бабочка Монарх</t>
  </si>
  <si>
    <t>1/72/3</t>
  </si>
  <si>
    <t>Стрижи (самолетики)</t>
  </si>
  <si>
    <t>1/60/6</t>
  </si>
  <si>
    <t>Фонтаны</t>
  </si>
  <si>
    <t>04001</t>
  </si>
  <si>
    <t>Домашний</t>
  </si>
  <si>
    <t>50/20</t>
  </si>
  <si>
    <t>Настольные</t>
  </si>
  <si>
    <t>12/10/4</t>
  </si>
  <si>
    <t>04100</t>
  </si>
  <si>
    <t>Этна</t>
  </si>
  <si>
    <t>50/10</t>
  </si>
  <si>
    <t>04103</t>
  </si>
  <si>
    <t>Дискотека</t>
  </si>
  <si>
    <t>72/6</t>
  </si>
  <si>
    <t>04104</t>
  </si>
  <si>
    <t>Сенсация</t>
  </si>
  <si>
    <t>200/2</t>
  </si>
  <si>
    <t>04105</t>
  </si>
  <si>
    <t>Гейзер</t>
  </si>
  <si>
    <t>6"</t>
  </si>
  <si>
    <t>16/6</t>
  </si>
  <si>
    <t>04107</t>
  </si>
  <si>
    <t>Диджей</t>
  </si>
  <si>
    <t>48/4</t>
  </si>
  <si>
    <t>04109</t>
  </si>
  <si>
    <t>Килиманджаро</t>
  </si>
  <si>
    <t>8"</t>
  </si>
  <si>
    <t>16/4</t>
  </si>
  <si>
    <t>15003</t>
  </si>
  <si>
    <t>Килиманджаро с красным форсом</t>
  </si>
  <si>
    <t>04111</t>
  </si>
  <si>
    <t>Эверест</t>
  </si>
  <si>
    <t>11"</t>
  </si>
  <si>
    <t>6/4</t>
  </si>
  <si>
    <t>04200</t>
  </si>
  <si>
    <t>Увертюра</t>
  </si>
  <si>
    <t>04201</t>
  </si>
  <si>
    <t>Летающая тарелка</t>
  </si>
  <si>
    <t>04202</t>
  </si>
  <si>
    <t>Рондо</t>
  </si>
  <si>
    <t>04203</t>
  </si>
  <si>
    <t>Горшочек, вари!</t>
  </si>
  <si>
    <t>04204</t>
  </si>
  <si>
    <t>Кантата</t>
  </si>
  <si>
    <t>04206</t>
  </si>
  <si>
    <t>Арлекин</t>
  </si>
  <si>
    <t>04208</t>
  </si>
  <si>
    <t>Факелы стробоскопные</t>
  </si>
  <si>
    <t>17001</t>
  </si>
  <si>
    <t>Факел болельщика (огонь+дым)красный</t>
  </si>
  <si>
    <t>20/5</t>
  </si>
  <si>
    <t>Сердца и колеса</t>
  </si>
  <si>
    <t>05000</t>
  </si>
  <si>
    <t>Сердце одинарное</t>
  </si>
  <si>
    <t>5/1</t>
  </si>
  <si>
    <t>05001</t>
  </si>
  <si>
    <t>Сердце двойное</t>
  </si>
  <si>
    <t>05003</t>
  </si>
  <si>
    <t>Колесо малое</t>
  </si>
  <si>
    <t>12"</t>
  </si>
  <si>
    <t>05004</t>
  </si>
  <si>
    <t>Колесо большое</t>
  </si>
  <si>
    <t>18"</t>
  </si>
  <si>
    <t>3/1</t>
  </si>
  <si>
    <t>Бенгальские огни</t>
  </si>
  <si>
    <t>07000</t>
  </si>
  <si>
    <t>Новогодние 7"</t>
  </si>
  <si>
    <t>7"</t>
  </si>
  <si>
    <t>20/50/10</t>
  </si>
  <si>
    <t>07001</t>
  </si>
  <si>
    <t>Праздничные 8"</t>
  </si>
  <si>
    <t>48/12/10</t>
  </si>
  <si>
    <t>07002</t>
  </si>
  <si>
    <t>Праздничные 16"</t>
  </si>
  <si>
    <t>16"</t>
  </si>
  <si>
    <t>4/40/5</t>
  </si>
  <si>
    <t>07003</t>
  </si>
  <si>
    <t>Праздничные 24" (толстые)</t>
  </si>
  <si>
    <t>24"</t>
  </si>
  <si>
    <t>2/40/5</t>
  </si>
  <si>
    <t>07004</t>
  </si>
  <si>
    <t>Сердце (фигурная)</t>
  </si>
  <si>
    <t>Фестивальные шары</t>
  </si>
  <si>
    <t>08001</t>
  </si>
  <si>
    <t>Воздушный шар</t>
  </si>
  <si>
    <t>1.2”</t>
  </si>
  <si>
    <t>15/6</t>
  </si>
  <si>
    <t>цена за упаковку из 6-ти шаров</t>
  </si>
  <si>
    <t>08002</t>
  </si>
  <si>
    <t>Персидская ночь</t>
  </si>
  <si>
    <t>08003</t>
  </si>
  <si>
    <t>Золото инков</t>
  </si>
  <si>
    <t>1,75”</t>
  </si>
  <si>
    <t>12/6</t>
  </si>
  <si>
    <t>08004</t>
  </si>
  <si>
    <t>Ацтека</t>
  </si>
  <si>
    <t>2”</t>
  </si>
  <si>
    <t>08009</t>
  </si>
  <si>
    <t>Мортира 45</t>
  </si>
  <si>
    <t>6</t>
  </si>
  <si>
    <t>цилиндры</t>
  </si>
  <si>
    <t>цена за упаковку из 6-ти цилиндров</t>
  </si>
  <si>
    <t>08010</t>
  </si>
  <si>
    <t>Доп. заряды к арт. 08009</t>
  </si>
  <si>
    <t>24/6</t>
  </si>
  <si>
    <t>Римские свечи</t>
  </si>
  <si>
    <t>12000</t>
  </si>
  <si>
    <t>Гирлянда 5</t>
  </si>
  <si>
    <t>120/12</t>
  </si>
  <si>
    <t>12001</t>
  </si>
  <si>
    <t>Гирлянда 10</t>
  </si>
  <si>
    <t>80/12</t>
  </si>
  <si>
    <t>12003</t>
  </si>
  <si>
    <t>Звездопад 20</t>
  </si>
  <si>
    <t>48/12</t>
  </si>
  <si>
    <t>12019</t>
  </si>
  <si>
    <t>Звездопад 30</t>
  </si>
  <si>
    <t>30</t>
  </si>
  <si>
    <t>36/12</t>
  </si>
  <si>
    <t>12020</t>
  </si>
  <si>
    <t>Звездопад 60</t>
  </si>
  <si>
    <t>12005</t>
  </si>
  <si>
    <t>Новогодний Хоровод</t>
  </si>
  <si>
    <t>36/4</t>
  </si>
  <si>
    <t>12006</t>
  </si>
  <si>
    <t>Дед Мороз</t>
  </si>
  <si>
    <t>12007</t>
  </si>
  <si>
    <t>Эльбрус</t>
  </si>
  <si>
    <t>12008</t>
  </si>
  <si>
    <t>Казбек</t>
  </si>
  <si>
    <t>12009</t>
  </si>
  <si>
    <t>Чегет</t>
  </si>
  <si>
    <t>12010</t>
  </si>
  <si>
    <t>Пион</t>
  </si>
  <si>
    <t>12012</t>
  </si>
  <si>
    <t>Чайная Роза</t>
  </si>
  <si>
    <t>12013</t>
  </si>
  <si>
    <t>Плутон</t>
  </si>
  <si>
    <t>12014</t>
  </si>
  <si>
    <t>Солнце</t>
  </si>
  <si>
    <t>12015</t>
  </si>
  <si>
    <t>Фобос</t>
  </si>
  <si>
    <t>12016</t>
  </si>
  <si>
    <t>Меркурий</t>
  </si>
  <si>
    <t>36/2</t>
  </si>
  <si>
    <t>12018</t>
  </si>
  <si>
    <t>Луна</t>
  </si>
  <si>
    <t>12022</t>
  </si>
  <si>
    <t>Юпитер</t>
  </si>
  <si>
    <t>12023</t>
  </si>
  <si>
    <t>Сатурн</t>
  </si>
  <si>
    <t>12024</t>
  </si>
  <si>
    <t>Уран</t>
  </si>
  <si>
    <t>12025</t>
  </si>
  <si>
    <t>Нептун</t>
  </si>
  <si>
    <t>12026</t>
  </si>
  <si>
    <t>Яблочный цвет</t>
  </si>
  <si>
    <t>22/2</t>
  </si>
  <si>
    <t>12027</t>
  </si>
  <si>
    <t>Фиалка</t>
  </si>
  <si>
    <t>12029</t>
  </si>
  <si>
    <t>Анютины глазки</t>
  </si>
  <si>
    <t>12035</t>
  </si>
  <si>
    <t>Хризантема</t>
  </si>
  <si>
    <t>12037</t>
  </si>
  <si>
    <t>Маки</t>
  </si>
  <si>
    <t>12050</t>
  </si>
  <si>
    <t>Гаубица</t>
  </si>
  <si>
    <t>25/1</t>
  </si>
  <si>
    <t>12051</t>
  </si>
  <si>
    <t>Бук</t>
  </si>
  <si>
    <t>K0301B</t>
  </si>
  <si>
    <t>Корсар 3 3 хлопка</t>
  </si>
  <si>
    <t>15/10/20</t>
  </si>
  <si>
    <t>нет в наличии</t>
  </si>
  <si>
    <t>K1501</t>
  </si>
  <si>
    <t>Цикада связки по 30 из 1-го корсара</t>
  </si>
  <si>
    <t>12/10/10/30</t>
  </si>
  <si>
    <t>01009</t>
  </si>
  <si>
    <t>Удар</t>
  </si>
  <si>
    <t>01013</t>
  </si>
  <si>
    <t>Офицер</t>
  </si>
  <si>
    <t>01015</t>
  </si>
  <si>
    <t>"Торнадо", "Метеорит". Набор из 2-х батарей</t>
  </si>
  <si>
    <t>Набор из 2-х батарей, цена за 1шт.</t>
  </si>
  <si>
    <t>01016</t>
  </si>
  <si>
    <t>Ферзь</t>
  </si>
  <si>
    <t>36/1</t>
  </si>
  <si>
    <t>01019</t>
  </si>
  <si>
    <t>Менеджер</t>
  </si>
  <si>
    <t>01022</t>
  </si>
  <si>
    <t>Подводный мир</t>
  </si>
  <si>
    <t>01023</t>
  </si>
  <si>
    <t>Единорог</t>
  </si>
  <si>
    <t>01026</t>
  </si>
  <si>
    <t>Фламенко</t>
  </si>
  <si>
    <t>01029</t>
  </si>
  <si>
    <t>Курьер</t>
  </si>
  <si>
    <t>01032</t>
  </si>
  <si>
    <t>На линии огня</t>
  </si>
  <si>
    <t>01037</t>
  </si>
  <si>
    <t>Симфония огня</t>
  </si>
  <si>
    <t>01038</t>
  </si>
  <si>
    <t>Мундиаль</t>
  </si>
  <si>
    <t>01039</t>
  </si>
  <si>
    <t>Драйв</t>
  </si>
  <si>
    <t>01102</t>
  </si>
  <si>
    <t>Новогоднее путешествие</t>
  </si>
  <si>
    <t>01111</t>
  </si>
  <si>
    <t>Бургомистр</t>
  </si>
  <si>
    <t>01112</t>
  </si>
  <si>
    <t>Олимпийский огонь</t>
  </si>
  <si>
    <t>01114</t>
  </si>
  <si>
    <t>Карнавал</t>
  </si>
  <si>
    <t>01115</t>
  </si>
  <si>
    <t>Кабаре</t>
  </si>
  <si>
    <t>01119</t>
  </si>
  <si>
    <t>Коррида</t>
  </si>
  <si>
    <t xml:space="preserve"> 1"-1,25"-1,5"</t>
  </si>
  <si>
    <t>01124</t>
  </si>
  <si>
    <t>Поклонная гора</t>
  </si>
  <si>
    <t>01201</t>
  </si>
  <si>
    <t>Созвездие Дева</t>
  </si>
  <si>
    <t>01204</t>
  </si>
  <si>
    <t>Полночь</t>
  </si>
  <si>
    <t>01206</t>
  </si>
  <si>
    <t>Созвездие Скорпион</t>
  </si>
  <si>
    <t>01207</t>
  </si>
  <si>
    <t>Наполеон</t>
  </si>
  <si>
    <t>01210</t>
  </si>
  <si>
    <t xml:space="preserve">Стороны света (подарочный набор) </t>
  </si>
  <si>
    <t>4/4/1</t>
  </si>
  <si>
    <t>Набор из 4-х батарей 1,25" по 13 зар. в подарочной упаковке, цена за 1 шт.</t>
  </si>
  <si>
    <t>01221</t>
  </si>
  <si>
    <t>Большая Медведица</t>
  </si>
  <si>
    <t>01222</t>
  </si>
  <si>
    <t>Созвездие Весы</t>
  </si>
  <si>
    <t>01224</t>
  </si>
  <si>
    <t>Созвездие Стрелец</t>
  </si>
  <si>
    <t>01228</t>
  </si>
  <si>
    <t>Созвездие Рак</t>
  </si>
  <si>
    <t>01232</t>
  </si>
  <si>
    <t>Созвездие Водолей</t>
  </si>
  <si>
    <t>01233</t>
  </si>
  <si>
    <t>Снежная крепость</t>
  </si>
  <si>
    <t>01234</t>
  </si>
  <si>
    <t>Северная корона</t>
  </si>
  <si>
    <t>01300</t>
  </si>
  <si>
    <t>Рубиновый закат</t>
  </si>
  <si>
    <t>01303</t>
  </si>
  <si>
    <t>Цезарь</t>
  </si>
  <si>
    <t>01304</t>
  </si>
  <si>
    <t>Александр Великий</t>
  </si>
  <si>
    <t>01305</t>
  </si>
  <si>
    <t>Ярослав Мудрый</t>
  </si>
  <si>
    <t>01306</t>
  </si>
  <si>
    <t>Барокко</t>
  </si>
  <si>
    <t>01307</t>
  </si>
  <si>
    <t>Модерн</t>
  </si>
  <si>
    <t>01308</t>
  </si>
  <si>
    <t>Рококо</t>
  </si>
  <si>
    <t>01309</t>
  </si>
  <si>
    <t>Ренессанс</t>
  </si>
  <si>
    <t>01315</t>
  </si>
  <si>
    <t>Родные просторы</t>
  </si>
  <si>
    <t>01318</t>
  </si>
  <si>
    <t>Злотый</t>
  </si>
  <si>
    <t>01320</t>
  </si>
  <si>
    <t>Евро</t>
  </si>
  <si>
    <t>01321</t>
  </si>
  <si>
    <t>Полковник</t>
  </si>
  <si>
    <t>01324</t>
  </si>
  <si>
    <t>Исполин</t>
  </si>
  <si>
    <t>01401</t>
  </si>
  <si>
    <t>Вечеринка</t>
  </si>
  <si>
    <t>01410</t>
  </si>
  <si>
    <t>Слон</t>
  </si>
  <si>
    <t>01420</t>
  </si>
  <si>
    <t>Алые паруса</t>
  </si>
  <si>
    <t>01503</t>
  </si>
  <si>
    <t>Черное море</t>
  </si>
  <si>
    <t>01506</t>
  </si>
  <si>
    <t>Парламент</t>
  </si>
  <si>
    <t>01512</t>
  </si>
  <si>
    <t>Звездное небо</t>
  </si>
  <si>
    <t>01519</t>
  </si>
  <si>
    <t>Цеппелин</t>
  </si>
  <si>
    <t>01704</t>
  </si>
  <si>
    <t>Филин</t>
  </si>
  <si>
    <t>01705</t>
  </si>
  <si>
    <t>Свиристель</t>
  </si>
  <si>
    <t>01709</t>
  </si>
  <si>
    <t>Попугай</t>
  </si>
  <si>
    <t>01710</t>
  </si>
  <si>
    <t>Сокол</t>
  </si>
  <si>
    <t>01714</t>
  </si>
  <si>
    <t>Георгины в золотых коронах</t>
  </si>
  <si>
    <t>01715</t>
  </si>
  <si>
    <t>Трещащее мерцание</t>
  </si>
  <si>
    <t>01716</t>
  </si>
  <si>
    <t>Серебряные рыбки</t>
  </si>
  <si>
    <t>01723</t>
  </si>
  <si>
    <t>Премьера</t>
  </si>
  <si>
    <t>1" - 1,25"</t>
  </si>
  <si>
    <t>01904</t>
  </si>
  <si>
    <t>Самоходка</t>
  </si>
  <si>
    <t>12</t>
  </si>
  <si>
    <t>01930</t>
  </si>
  <si>
    <t>Венеция</t>
  </si>
  <si>
    <t>01931</t>
  </si>
  <si>
    <t>Копенгаген</t>
  </si>
  <si>
    <t>9</t>
  </si>
  <si>
    <t>02018</t>
  </si>
  <si>
    <t>Панда</t>
  </si>
  <si>
    <t>16\2</t>
  </si>
  <si>
    <t>15/12/20</t>
  </si>
  <si>
    <t>изменена фасовка</t>
  </si>
  <si>
    <t>Двойной эквилибрист (Циркоблит двойной бол. Упаковка - картон)</t>
  </si>
  <si>
    <t>04102</t>
  </si>
  <si>
    <t>Этна с зеленым форсом</t>
  </si>
  <si>
    <t>48/6</t>
  </si>
  <si>
    <t>15001</t>
  </si>
  <si>
    <t>Гейзер с красным форсом</t>
  </si>
  <si>
    <t>04205</t>
  </si>
  <si>
    <t>Кристалл</t>
  </si>
  <si>
    <t>16014</t>
  </si>
  <si>
    <t>Факел болельщика красный</t>
  </si>
  <si>
    <t>16015</t>
  </si>
  <si>
    <t>Факел болельщика зеленый</t>
  </si>
  <si>
    <t>16016</t>
  </si>
  <si>
    <t>Факел болельщика желтый</t>
  </si>
  <si>
    <t>16033</t>
  </si>
  <si>
    <t>Факел болельщика белый</t>
  </si>
  <si>
    <t>Праздничные 24" (тонкие)</t>
  </si>
  <si>
    <t>08007</t>
  </si>
  <si>
    <t>Журавлиная песня</t>
  </si>
  <si>
    <t>1.75”-1.5”</t>
  </si>
  <si>
    <t>8/6</t>
  </si>
  <si>
    <t>цена за упаковку из 6-ти двойных шаров</t>
  </si>
  <si>
    <t>Миномет</t>
  </si>
  <si>
    <t>1.5”</t>
  </si>
  <si>
    <t>8/12</t>
  </si>
  <si>
    <t>цена за упаковку из 12-ти шаров</t>
  </si>
  <si>
    <t>12011</t>
  </si>
  <si>
    <t>Ромашка</t>
  </si>
  <si>
    <t>12017</t>
  </si>
  <si>
    <t>Венера</t>
  </si>
  <si>
    <t>12021</t>
  </si>
  <si>
    <t>Марс</t>
  </si>
  <si>
    <t>12034</t>
  </si>
  <si>
    <t>Георгин</t>
  </si>
  <si>
    <t>12036</t>
  </si>
  <si>
    <t>Ирис</t>
  </si>
  <si>
    <t>Город Утрехт</t>
  </si>
  <si>
    <t>Королевский Талер</t>
  </si>
  <si>
    <t>Площадь Дам</t>
  </si>
  <si>
    <t>Морское сражение</t>
  </si>
  <si>
    <t>Базовая цена за шт./руб. (справочно)</t>
  </si>
  <si>
    <t>Батареи салютов пиротехнической торговой марки "Летучий Голландец" 
(De vliegende hollander) Нидерланды. Поставщик  ООО "Панорама ПС"</t>
  </si>
  <si>
    <t>Пиротехническая продукция торговой марки "Премьер Салют"</t>
  </si>
  <si>
    <t>ВИДЕО</t>
  </si>
  <si>
    <t>Винсент Ван Гог</t>
  </si>
  <si>
    <t>картон, увеличенный размер</t>
  </si>
  <si>
    <t>Новогодняя симфония</t>
  </si>
  <si>
    <t>в продаже + 04.12.15</t>
  </si>
  <si>
    <t>Версия: 20 ноября 2015 года</t>
  </si>
  <si>
    <t>цена по этим позициям указана за коробочку</t>
  </si>
  <si>
    <t>в коробочкке 20 шт</t>
  </si>
  <si>
    <t>в коробочкке 6 шт</t>
  </si>
  <si>
    <t>в коробочкке 12 шт</t>
  </si>
  <si>
    <t>в коробочкке 3шт</t>
  </si>
  <si>
    <t>цена за 1 шт, в пачке 12 шт</t>
  </si>
  <si>
    <t>цена за 1 шт, в пачке 6 штук</t>
  </si>
  <si>
    <t>цена за 1 шт в пачке 12 шт</t>
  </si>
  <si>
    <t>цена за 1 шт в пачке 6 шт</t>
  </si>
  <si>
    <t>цена за 1 шт в пачке 4 шт</t>
  </si>
  <si>
    <t>цена за 1 шт в пачке 3 шт</t>
  </si>
  <si>
    <t>Набор из 6-ти фонтанов с разными эффектами цена за упаковку из 6 шт</t>
  </si>
  <si>
    <t>Набор из 2-х фонтанов с разными эффектами цена за упаковку из 2 шт</t>
  </si>
  <si>
    <t>цен  за упаковку из 4 штук</t>
  </si>
  <si>
    <t>цена за упаковку из 10 шт</t>
  </si>
  <si>
    <t>цена за шт</t>
  </si>
  <si>
    <t>цена за упаковку из 4 шт</t>
  </si>
  <si>
    <t>цена за шт, в упаковке 5 шт</t>
  </si>
  <si>
    <t>цена за упаковку из 5 шт</t>
  </si>
  <si>
    <t>цена за шт, в упаковке 12 шт</t>
  </si>
  <si>
    <t>цена за шт, в упаковке 4 шт</t>
  </si>
  <si>
    <t>цена за шт, в упаковке 2 шт</t>
  </si>
  <si>
    <t>цен за 1 шт, в коробке 6 шт</t>
  </si>
</sst>
</file>

<file path=xl/styles.xml><?xml version="1.0" encoding="utf-8"?>
<styleSheet xmlns="http://schemas.openxmlformats.org/spreadsheetml/2006/main">
  <numFmts count="3">
    <numFmt numFmtId="164" formatCode="#,##0.00&quot;р.&quot;"/>
    <numFmt numFmtId="165" formatCode="00000"/>
    <numFmt numFmtId="166" formatCode="0.0"/>
  </numFmts>
  <fonts count="24">
    <font>
      <sz val="11"/>
      <color theme="1"/>
      <name val="Calibri"/>
      <family val="2"/>
      <charset val="204"/>
      <scheme val="minor"/>
    </font>
    <font>
      <sz val="10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color indexed="10"/>
      <name val="Arial Narrow"/>
      <family val="2"/>
      <charset val="204"/>
    </font>
    <font>
      <sz val="11"/>
      <color indexed="8"/>
      <name val="宋体"/>
      <charset val="134"/>
    </font>
    <font>
      <b/>
      <sz val="7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name val="宋体"/>
      <charset val="134"/>
    </font>
    <font>
      <u/>
      <sz val="7.5"/>
      <color theme="10"/>
      <name val="Arial Cyr"/>
      <charset val="13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0"/>
      <color theme="1" tint="4.9989318521683403E-2"/>
      <name val="Arial Narrow"/>
      <family val="2"/>
      <charset val="204"/>
    </font>
    <font>
      <b/>
      <sz val="10"/>
      <color theme="1" tint="4.9989318521683403E-2"/>
      <name val="Arial Narrow"/>
      <family val="2"/>
      <charset val="204"/>
    </font>
    <font>
      <sz val="10"/>
      <color theme="0" tint="-0.499984740745262"/>
      <name val="Arial Narrow"/>
      <family val="2"/>
      <charset val="204"/>
    </font>
    <font>
      <i/>
      <sz val="10"/>
      <color theme="0" tint="-0.499984740745262"/>
      <name val="Arial Narrow"/>
      <family val="2"/>
      <charset val="204"/>
    </font>
    <font>
      <b/>
      <i/>
      <sz val="10"/>
      <color theme="0" tint="-0.499984740745262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Calibri"/>
      <family val="2"/>
      <charset val="204"/>
      <scheme val="minor"/>
    </font>
    <font>
      <i/>
      <sz val="11"/>
      <color theme="0" tint="-0.499984740745262"/>
      <name val="Calibri"/>
      <family val="2"/>
      <charset val="204"/>
      <scheme val="minor"/>
    </font>
    <font>
      <b/>
      <sz val="10"/>
      <color rgb="FFFF0000"/>
      <name val="Arial Narrow"/>
      <family val="2"/>
      <charset val="204"/>
    </font>
    <font>
      <b/>
      <i/>
      <sz val="9"/>
      <color theme="0" tint="-0.499984740745262"/>
      <name val="Arial Narrow"/>
      <family val="2"/>
      <charset val="204"/>
    </font>
    <font>
      <b/>
      <i/>
      <sz val="11"/>
      <color theme="0" tint="-0.499984740745262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6" tint="0.59999389629810485"/>
        </stop>
      </gradientFill>
    </fill>
    <fill>
      <gradientFill degree="90">
        <stop position="0">
          <color theme="0"/>
        </stop>
        <stop position="1">
          <color rgb="FFFFFFCC"/>
        </stop>
      </gradientFill>
    </fill>
    <fill>
      <gradientFill degree="90">
        <stop position="0">
          <color theme="0"/>
        </stop>
        <stop position="1">
          <color rgb="FFFFCC66"/>
        </stop>
      </gradientFill>
    </fill>
    <fill>
      <gradientFill degree="90">
        <stop position="0">
          <color theme="0"/>
        </stop>
        <stop position="1">
          <color rgb="FFFFFF66"/>
        </stop>
      </gradientFill>
    </fill>
    <fill>
      <patternFill patternType="solid">
        <fgColor theme="9" tint="0.59996337778862885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gradientFill degree="90">
        <stop position="0">
          <color theme="0"/>
        </stop>
        <stop position="1">
          <color theme="5" tint="0.40000610370189521"/>
        </stop>
      </gradient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gradientFill degree="90">
        <stop position="0">
          <color theme="0"/>
        </stop>
        <stop position="1">
          <color rgb="FFFF66CC"/>
        </stop>
      </gradientFill>
    </fill>
    <fill>
      <gradientFill degree="90">
        <stop position="0">
          <color theme="0"/>
        </stop>
        <stop position="1">
          <color theme="6" tint="-0.25098422193060094"/>
        </stop>
      </gradientFill>
    </fill>
    <fill>
      <gradientFill degree="90">
        <stop position="0">
          <color theme="0"/>
        </stop>
        <stop position="1">
          <color theme="3" tint="0.40000610370189521"/>
        </stop>
      </gradientFill>
    </fill>
    <fill>
      <gradientFill degree="90">
        <stop position="0">
          <color theme="0"/>
        </stop>
        <stop position="1">
          <color theme="4" tint="0.59999389629810485"/>
        </stop>
      </gradientFill>
    </fill>
    <fill>
      <gradientFill degree="90">
        <stop position="0">
          <color theme="0"/>
        </stop>
        <stop position="1">
          <color rgb="FF00B050"/>
        </stop>
      </gradientFill>
    </fill>
    <fill>
      <gradientFill degree="90">
        <stop position="0">
          <color theme="0"/>
        </stop>
        <stop position="1">
          <color theme="9" tint="-0.25098422193060094"/>
        </stop>
      </gradientFill>
    </fill>
    <fill>
      <gradientFill degree="90">
        <stop position="0">
          <color theme="0"/>
        </stop>
        <stop position="1">
          <color rgb="FFFF9999"/>
        </stop>
      </gradientFill>
    </fill>
    <fill>
      <patternFill patternType="solid">
        <fgColor rgb="FF00B0F0"/>
        <bgColor indexed="64"/>
      </patternFill>
    </fill>
    <fill>
      <gradientFill>
        <stop position="0">
          <color theme="4"/>
        </stop>
        <stop position="1">
          <color theme="9" tint="0.59999389629810485"/>
        </stop>
      </gradientFill>
    </fill>
    <fill>
      <patternFill patternType="solid">
        <fgColor rgb="FFFF0000"/>
        <bgColor indexed="64"/>
      </patternFill>
    </fill>
    <fill>
      <gradientFill>
        <stop position="0">
          <color rgb="FFFF0000"/>
        </stop>
        <stop position="1">
          <color rgb="FF00B0F0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rgb="FFFFCC99"/>
        </stop>
      </gradientFill>
    </fill>
    <fill>
      <patternFill patternType="solid">
        <fgColor rgb="FFFFFF00"/>
        <bgColor indexed="9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7" fillId="0" borderId="0"/>
  </cellStyleXfs>
  <cellXfs count="250">
    <xf numFmtId="0" fontId="0" fillId="0" borderId="0" xfId="0"/>
    <xf numFmtId="0" fontId="9" fillId="2" borderId="0" xfId="0" applyFont="1" applyFill="1" applyBorder="1" applyAlignment="1">
      <alignment horizontal="center" vertical="top" wrapText="1"/>
    </xf>
    <xf numFmtId="1" fontId="9" fillId="2" borderId="0" xfId="0" applyNumberFormat="1" applyFont="1" applyFill="1" applyBorder="1" applyAlignment="1">
      <alignment vertical="top"/>
    </xf>
    <xf numFmtId="49" fontId="3" fillId="0" borderId="0" xfId="0" applyNumberFormat="1" applyFont="1" applyAlignment="1">
      <alignment horizontal="left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49" fontId="1" fillId="4" borderId="1" xfId="0" applyNumberFormat="1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49" fontId="1" fillId="4" borderId="1" xfId="0" applyNumberFormat="1" applyFont="1" applyFill="1" applyBorder="1" applyAlignment="1">
      <alignment horizontal="center" vertical="top" wrapText="1"/>
    </xf>
    <xf numFmtId="1" fontId="1" fillId="4" borderId="1" xfId="0" applyNumberFormat="1" applyFont="1" applyFill="1" applyBorder="1" applyAlignment="1">
      <alignment vertical="top" wrapText="1"/>
    </xf>
    <xf numFmtId="49" fontId="1" fillId="5" borderId="1" xfId="0" applyNumberFormat="1" applyFont="1" applyFill="1" applyBorder="1" applyAlignment="1">
      <alignment vertical="top" wrapText="1"/>
    </xf>
    <xf numFmtId="0" fontId="1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top" wrapText="1"/>
    </xf>
    <xf numFmtId="1" fontId="1" fillId="5" borderId="1" xfId="0" applyNumberFormat="1" applyFont="1" applyFill="1" applyBorder="1" applyAlignment="1">
      <alignment vertical="top" wrapText="1"/>
    </xf>
    <xf numFmtId="49" fontId="1" fillId="6" borderId="1" xfId="0" applyNumberFormat="1" applyFont="1" applyFill="1" applyBorder="1" applyAlignment="1">
      <alignment vertical="top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1" fontId="1" fillId="6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2" fillId="7" borderId="1" xfId="0" applyFont="1" applyFill="1" applyBorder="1" applyAlignment="1">
      <alignment wrapText="1"/>
    </xf>
    <xf numFmtId="49" fontId="1" fillId="8" borderId="1" xfId="0" applyNumberFormat="1" applyFont="1" applyFill="1" applyBorder="1" applyAlignment="1">
      <alignment vertical="top" wrapText="1"/>
    </xf>
    <xf numFmtId="0" fontId="1" fillId="8" borderId="1" xfId="0" applyFont="1" applyFill="1" applyBorder="1" applyAlignment="1">
      <alignment vertical="top" wrapText="1"/>
    </xf>
    <xf numFmtId="0" fontId="1" fillId="8" borderId="1" xfId="0" applyFont="1" applyFill="1" applyBorder="1" applyAlignment="1">
      <alignment horizontal="center" vertical="top" wrapText="1"/>
    </xf>
    <xf numFmtId="1" fontId="1" fillId="8" borderId="1" xfId="0" applyNumberFormat="1" applyFont="1" applyFill="1" applyBorder="1" applyAlignment="1">
      <alignment vertical="top" wrapText="1"/>
    </xf>
    <xf numFmtId="49" fontId="1" fillId="9" borderId="1" xfId="0" applyNumberFormat="1" applyFont="1" applyFill="1" applyBorder="1" applyAlignment="1">
      <alignment vertical="top" wrapText="1"/>
    </xf>
    <xf numFmtId="49" fontId="1" fillId="9" borderId="1" xfId="0" applyNumberFormat="1" applyFont="1" applyFill="1" applyBorder="1" applyAlignment="1">
      <alignment horizontal="center" vertical="top" wrapText="1"/>
    </xf>
    <xf numFmtId="1" fontId="1" fillId="9" borderId="1" xfId="0" applyNumberFormat="1" applyFont="1" applyFill="1" applyBorder="1" applyAlignment="1">
      <alignment vertical="top" wrapText="1"/>
    </xf>
    <xf numFmtId="49" fontId="1" fillId="10" borderId="1" xfId="0" applyNumberFormat="1" applyFont="1" applyFill="1" applyBorder="1" applyAlignment="1">
      <alignment vertical="top" wrapText="1"/>
    </xf>
    <xf numFmtId="0" fontId="1" fillId="10" borderId="1" xfId="0" applyFont="1" applyFill="1" applyBorder="1" applyAlignment="1">
      <alignment vertical="top" wrapText="1"/>
    </xf>
    <xf numFmtId="0" fontId="1" fillId="10" borderId="1" xfId="0" applyFont="1" applyFill="1" applyBorder="1" applyAlignment="1">
      <alignment horizontal="center" vertical="top" wrapText="1"/>
    </xf>
    <xf numFmtId="1" fontId="1" fillId="10" borderId="1" xfId="0" applyNumberFormat="1" applyFont="1" applyFill="1" applyBorder="1" applyAlignment="1">
      <alignment vertical="top" wrapText="1"/>
    </xf>
    <xf numFmtId="49" fontId="1" fillId="10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/>
    </xf>
    <xf numFmtId="49" fontId="9" fillId="11" borderId="1" xfId="0" applyNumberFormat="1" applyFont="1" applyFill="1" applyBorder="1" applyAlignment="1">
      <alignment vertical="top" wrapText="1"/>
    </xf>
    <xf numFmtId="49" fontId="9" fillId="11" borderId="1" xfId="0" applyNumberFormat="1" applyFont="1" applyFill="1" applyBorder="1" applyAlignment="1">
      <alignment horizontal="center" vertical="top" wrapText="1"/>
    </xf>
    <xf numFmtId="1" fontId="9" fillId="11" borderId="1" xfId="0" applyNumberFormat="1" applyFont="1" applyFill="1" applyBorder="1" applyAlignment="1">
      <alignment vertical="top" wrapText="1"/>
    </xf>
    <xf numFmtId="165" fontId="9" fillId="12" borderId="1" xfId="0" applyNumberFormat="1" applyFont="1" applyFill="1" applyBorder="1" applyAlignment="1">
      <alignment horizontal="left" vertical="top" wrapText="1"/>
    </xf>
    <xf numFmtId="0" fontId="9" fillId="12" borderId="1" xfId="0" applyFont="1" applyFill="1" applyBorder="1" applyAlignment="1">
      <alignment vertical="top" wrapText="1"/>
    </xf>
    <xf numFmtId="0" fontId="9" fillId="12" borderId="1" xfId="0" applyFont="1" applyFill="1" applyBorder="1" applyAlignment="1">
      <alignment horizontal="center" vertical="top" wrapText="1"/>
    </xf>
    <xf numFmtId="1" fontId="9" fillId="12" borderId="1" xfId="0" applyNumberFormat="1" applyFont="1" applyFill="1" applyBorder="1" applyAlignment="1">
      <alignment vertical="top" wrapText="1"/>
    </xf>
    <xf numFmtId="0" fontId="9" fillId="0" borderId="1" xfId="0" applyFont="1" applyBorder="1" applyAlignment="1">
      <alignment wrapText="1"/>
    </xf>
    <xf numFmtId="49" fontId="1" fillId="13" borderId="1" xfId="0" applyNumberFormat="1" applyFont="1" applyFill="1" applyBorder="1" applyAlignment="1">
      <alignment horizontal="left" vertical="center" wrapText="1"/>
    </xf>
    <xf numFmtId="0" fontId="1" fillId="13" borderId="1" xfId="0" applyFont="1" applyFill="1" applyBorder="1" applyAlignment="1">
      <alignment wrapText="1"/>
    </xf>
    <xf numFmtId="49" fontId="1" fillId="13" borderId="1" xfId="0" applyNumberFormat="1" applyFont="1" applyFill="1" applyBorder="1" applyAlignment="1">
      <alignment horizontal="center" vertical="top" wrapText="1"/>
    </xf>
    <xf numFmtId="0" fontId="1" fillId="13" borderId="1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left" wrapText="1"/>
    </xf>
    <xf numFmtId="49" fontId="9" fillId="13" borderId="1" xfId="0" applyNumberFormat="1" applyFont="1" applyFill="1" applyBorder="1" applyAlignment="1">
      <alignment horizontal="left" vertical="center" wrapText="1"/>
    </xf>
    <xf numFmtId="0" fontId="9" fillId="13" borderId="1" xfId="0" applyFont="1" applyFill="1" applyBorder="1" applyAlignment="1">
      <alignment wrapText="1"/>
    </xf>
    <xf numFmtId="49" fontId="9" fillId="13" borderId="1" xfId="0" applyNumberFormat="1" applyFont="1" applyFill="1" applyBorder="1" applyAlignment="1">
      <alignment horizontal="center" vertical="top" wrapText="1"/>
    </xf>
    <xf numFmtId="0" fontId="9" fillId="13" borderId="1" xfId="0" applyFont="1" applyFill="1" applyBorder="1" applyAlignment="1">
      <alignment horizontal="center" vertical="top" wrapText="1"/>
    </xf>
    <xf numFmtId="49" fontId="12" fillId="13" borderId="1" xfId="0" applyNumberFormat="1" applyFont="1" applyFill="1" applyBorder="1" applyAlignment="1">
      <alignment horizontal="left" vertical="center" wrapText="1"/>
    </xf>
    <xf numFmtId="0" fontId="12" fillId="13" borderId="1" xfId="0" applyFont="1" applyFill="1" applyBorder="1" applyAlignment="1">
      <alignment wrapText="1"/>
    </xf>
    <xf numFmtId="49" fontId="12" fillId="13" borderId="1" xfId="0" applyNumberFormat="1" applyFont="1" applyFill="1" applyBorder="1" applyAlignment="1">
      <alignment horizontal="center" vertical="top" wrapText="1"/>
    </xf>
    <xf numFmtId="0" fontId="12" fillId="13" borderId="1" xfId="0" applyFont="1" applyFill="1" applyBorder="1" applyAlignment="1">
      <alignment horizontal="center" vertical="top" wrapText="1"/>
    </xf>
    <xf numFmtId="49" fontId="9" fillId="14" borderId="1" xfId="0" applyNumberFormat="1" applyFont="1" applyFill="1" applyBorder="1" applyAlignment="1">
      <alignment vertical="top" wrapText="1"/>
    </xf>
    <xf numFmtId="0" fontId="9" fillId="14" borderId="1" xfId="0" applyFont="1" applyFill="1" applyBorder="1" applyAlignment="1">
      <alignment vertical="top" wrapText="1"/>
    </xf>
    <xf numFmtId="0" fontId="9" fillId="14" borderId="1" xfId="0" applyFont="1" applyFill="1" applyBorder="1" applyAlignment="1">
      <alignment horizontal="center" vertical="top" wrapText="1"/>
    </xf>
    <xf numFmtId="49" fontId="9" fillId="14" borderId="1" xfId="0" applyNumberFormat="1" applyFont="1" applyFill="1" applyBorder="1" applyAlignment="1">
      <alignment horizontal="center" vertical="top" wrapText="1"/>
    </xf>
    <xf numFmtId="1" fontId="9" fillId="14" borderId="1" xfId="0" applyNumberFormat="1" applyFont="1" applyFill="1" applyBorder="1" applyAlignment="1">
      <alignment vertical="top" wrapText="1"/>
    </xf>
    <xf numFmtId="49" fontId="1" fillId="14" borderId="1" xfId="0" applyNumberFormat="1" applyFont="1" applyFill="1" applyBorder="1" applyAlignment="1">
      <alignment vertical="top" wrapText="1"/>
    </xf>
    <xf numFmtId="0" fontId="1" fillId="14" borderId="1" xfId="0" applyFont="1" applyFill="1" applyBorder="1" applyAlignment="1">
      <alignment vertical="top" wrapText="1"/>
    </xf>
    <xf numFmtId="0" fontId="1" fillId="14" borderId="1" xfId="0" applyFont="1" applyFill="1" applyBorder="1" applyAlignment="1">
      <alignment horizontal="center" vertical="top" wrapText="1"/>
    </xf>
    <xf numFmtId="49" fontId="1" fillId="14" borderId="1" xfId="0" applyNumberFormat="1" applyFont="1" applyFill="1" applyBorder="1" applyAlignment="1">
      <alignment horizontal="center" vertical="top" wrapText="1"/>
    </xf>
    <xf numFmtId="1" fontId="1" fillId="14" borderId="1" xfId="0" applyNumberFormat="1" applyFont="1" applyFill="1" applyBorder="1" applyAlignment="1">
      <alignment vertical="top" wrapText="1"/>
    </xf>
    <xf numFmtId="49" fontId="1" fillId="15" borderId="1" xfId="0" applyNumberFormat="1" applyFont="1" applyFill="1" applyBorder="1" applyAlignment="1">
      <alignment vertical="top" wrapText="1"/>
    </xf>
    <xf numFmtId="0" fontId="1" fillId="15" borderId="1" xfId="0" applyFont="1" applyFill="1" applyBorder="1" applyAlignment="1">
      <alignment vertical="top" wrapText="1"/>
    </xf>
    <xf numFmtId="0" fontId="1" fillId="15" borderId="1" xfId="0" applyFont="1" applyFill="1" applyBorder="1" applyAlignment="1">
      <alignment horizontal="center" vertical="top" wrapText="1"/>
    </xf>
    <xf numFmtId="49" fontId="1" fillId="15" borderId="1" xfId="0" applyNumberFormat="1" applyFont="1" applyFill="1" applyBorder="1" applyAlignment="1">
      <alignment horizontal="center" vertical="top" wrapText="1"/>
    </xf>
    <xf numFmtId="1" fontId="1" fillId="15" borderId="1" xfId="0" applyNumberFormat="1" applyFont="1" applyFill="1" applyBorder="1" applyAlignment="1">
      <alignment vertical="top" wrapText="1"/>
    </xf>
    <xf numFmtId="49" fontId="9" fillId="16" borderId="1" xfId="0" applyNumberFormat="1" applyFont="1" applyFill="1" applyBorder="1" applyAlignment="1">
      <alignment vertical="top" wrapText="1"/>
    </xf>
    <xf numFmtId="0" fontId="9" fillId="16" borderId="1" xfId="0" applyFont="1" applyFill="1" applyBorder="1" applyAlignment="1">
      <alignment vertical="top" wrapText="1"/>
    </xf>
    <xf numFmtId="49" fontId="9" fillId="16" borderId="1" xfId="0" applyNumberFormat="1" applyFont="1" applyFill="1" applyBorder="1" applyAlignment="1">
      <alignment horizontal="center" vertical="top" wrapText="1"/>
    </xf>
    <xf numFmtId="49" fontId="9" fillId="16" borderId="1" xfId="2" applyNumberFormat="1" applyFont="1" applyFill="1" applyBorder="1" applyAlignment="1">
      <alignment horizontal="center" vertical="top" wrapText="1"/>
    </xf>
    <xf numFmtId="1" fontId="9" fillId="16" borderId="1" xfId="0" applyNumberFormat="1" applyFont="1" applyFill="1" applyBorder="1" applyAlignment="1">
      <alignment vertical="top" wrapText="1"/>
    </xf>
    <xf numFmtId="49" fontId="9" fillId="17" borderId="1" xfId="0" applyNumberFormat="1" applyFont="1" applyFill="1" applyBorder="1" applyAlignment="1">
      <alignment vertical="top" wrapText="1"/>
    </xf>
    <xf numFmtId="0" fontId="9" fillId="17" borderId="1" xfId="0" applyFont="1" applyFill="1" applyBorder="1" applyAlignment="1">
      <alignment vertical="top" wrapText="1"/>
    </xf>
    <xf numFmtId="49" fontId="9" fillId="17" borderId="1" xfId="0" applyNumberFormat="1" applyFont="1" applyFill="1" applyBorder="1" applyAlignment="1">
      <alignment horizontal="center" vertical="top" wrapText="1"/>
    </xf>
    <xf numFmtId="1" fontId="9" fillId="17" borderId="1" xfId="0" applyNumberFormat="1" applyFont="1" applyFill="1" applyBorder="1" applyAlignment="1">
      <alignment vertical="top" wrapText="1"/>
    </xf>
    <xf numFmtId="0" fontId="14" fillId="0" borderId="2" xfId="0" applyFont="1" applyFill="1" applyBorder="1" applyAlignment="1">
      <alignment wrapText="1"/>
    </xf>
    <xf numFmtId="0" fontId="9" fillId="0" borderId="2" xfId="0" applyFont="1" applyFill="1" applyBorder="1" applyAlignment="1">
      <alignment wrapText="1"/>
    </xf>
    <xf numFmtId="49" fontId="15" fillId="13" borderId="1" xfId="0" applyNumberFormat="1" applyFont="1" applyFill="1" applyBorder="1" applyAlignment="1">
      <alignment horizontal="left" vertical="center" wrapText="1"/>
    </xf>
    <xf numFmtId="0" fontId="15" fillId="13" borderId="1" xfId="0" applyFont="1" applyFill="1" applyBorder="1" applyAlignment="1">
      <alignment wrapText="1"/>
    </xf>
    <xf numFmtId="49" fontId="15" fillId="13" borderId="1" xfId="0" applyNumberFormat="1" applyFont="1" applyFill="1" applyBorder="1" applyAlignment="1">
      <alignment horizontal="center" vertical="top" wrapText="1"/>
    </xf>
    <xf numFmtId="0" fontId="15" fillId="13" borderId="1" xfId="0" applyFont="1" applyFill="1" applyBorder="1" applyAlignment="1">
      <alignment horizontal="center" vertical="top" wrapText="1"/>
    </xf>
    <xf numFmtId="2" fontId="16" fillId="13" borderId="1" xfId="0" applyNumberFormat="1" applyFont="1" applyFill="1" applyBorder="1" applyAlignment="1">
      <alignment vertical="top" wrapText="1"/>
    </xf>
    <xf numFmtId="0" fontId="15" fillId="0" borderId="1" xfId="0" applyFont="1" applyBorder="1" applyAlignment="1">
      <alignment wrapText="1"/>
    </xf>
    <xf numFmtId="0" fontId="17" fillId="0" borderId="0" xfId="0" applyFont="1"/>
    <xf numFmtId="0" fontId="18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49" fontId="1" fillId="6" borderId="1" xfId="3" applyNumberFormat="1" applyFont="1" applyFill="1" applyBorder="1" applyAlignment="1">
      <alignment horizontal="center" vertical="top" wrapText="1"/>
    </xf>
    <xf numFmtId="49" fontId="1" fillId="8" borderId="1" xfId="3" applyNumberFormat="1" applyFont="1" applyFill="1" applyBorder="1" applyAlignment="1">
      <alignment horizontal="center" vertical="top" wrapText="1"/>
    </xf>
    <xf numFmtId="49" fontId="1" fillId="10" borderId="1" xfId="3" applyNumberFormat="1" applyFont="1" applyFill="1" applyBorder="1" applyAlignment="1">
      <alignment horizontal="center" vertical="top" wrapText="1"/>
    </xf>
    <xf numFmtId="49" fontId="9" fillId="12" borderId="1" xfId="0" applyNumberFormat="1" applyFont="1" applyFill="1" applyBorder="1" applyAlignment="1">
      <alignment horizontal="center" vertical="top" wrapText="1"/>
    </xf>
    <xf numFmtId="49" fontId="1" fillId="15" borderId="1" xfId="2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wrapText="1"/>
    </xf>
    <xf numFmtId="1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16" fontId="9" fillId="0" borderId="1" xfId="0" applyNumberFormat="1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17" fontId="9" fillId="0" borderId="1" xfId="0" applyNumberFormat="1" applyFont="1" applyBorder="1" applyAlignment="1">
      <alignment horizontal="center"/>
    </xf>
    <xf numFmtId="0" fontId="18" fillId="0" borderId="0" xfId="0" applyFont="1" applyBorder="1" applyAlignment="1"/>
    <xf numFmtId="0" fontId="2" fillId="0" borderId="0" xfId="0" applyFont="1" applyBorder="1" applyAlignment="1">
      <alignment horizontal="center"/>
    </xf>
    <xf numFmtId="0" fontId="10" fillId="2" borderId="2" xfId="0" applyFont="1" applyFill="1" applyBorder="1" applyAlignment="1">
      <alignment horizontal="left" wrapText="1"/>
    </xf>
    <xf numFmtId="0" fontId="8" fillId="0" borderId="1" xfId="1" applyFill="1" applyBorder="1" applyAlignment="1" applyProtection="1">
      <alignment horizontal="center" wrapText="1"/>
    </xf>
    <xf numFmtId="0" fontId="2" fillId="18" borderId="1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19" borderId="1" xfId="0" applyFont="1" applyFill="1" applyBorder="1" applyAlignment="1">
      <alignment horizontal="center" wrapText="1"/>
    </xf>
    <xf numFmtId="0" fontId="2" fillId="20" borderId="1" xfId="0" applyFont="1" applyFill="1" applyBorder="1" applyAlignment="1">
      <alignment horizontal="center" wrapText="1"/>
    </xf>
    <xf numFmtId="0" fontId="2" fillId="21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2" fillId="19" borderId="1" xfId="0" applyFont="1" applyFill="1" applyBorder="1" applyAlignment="1">
      <alignment horizontal="center" wrapText="1"/>
    </xf>
    <xf numFmtId="0" fontId="2" fillId="2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23" borderId="1" xfId="0" applyFont="1" applyFill="1" applyBorder="1" applyAlignment="1">
      <alignment vertical="center"/>
    </xf>
    <xf numFmtId="0" fontId="9" fillId="23" borderId="1" xfId="0" applyFont="1" applyFill="1" applyBorder="1" applyAlignment="1">
      <alignment horizontal="center" vertical="center" wrapText="1"/>
    </xf>
    <xf numFmtId="164" fontId="9" fillId="23" borderId="1" xfId="0" applyNumberFormat="1" applyFont="1" applyFill="1" applyBorder="1" applyAlignment="1">
      <alignment vertical="center" wrapText="1"/>
    </xf>
    <xf numFmtId="0" fontId="8" fillId="0" borderId="1" xfId="1" applyFill="1" applyBorder="1" applyAlignment="1" applyProtection="1">
      <alignment horizontal="center" vertical="center" wrapText="1"/>
    </xf>
    <xf numFmtId="49" fontId="15" fillId="17" borderId="1" xfId="0" applyNumberFormat="1" applyFont="1" applyFill="1" applyBorder="1" applyAlignment="1">
      <alignment vertical="top" wrapText="1"/>
    </xf>
    <xf numFmtId="0" fontId="15" fillId="17" borderId="1" xfId="0" applyFont="1" applyFill="1" applyBorder="1" applyAlignment="1">
      <alignment vertical="top" wrapText="1"/>
    </xf>
    <xf numFmtId="49" fontId="15" fillId="17" borderId="1" xfId="0" applyNumberFormat="1" applyFont="1" applyFill="1" applyBorder="1" applyAlignment="1">
      <alignment horizontal="center" vertical="top" wrapText="1"/>
    </xf>
    <xf numFmtId="1" fontId="15" fillId="17" borderId="1" xfId="0" applyNumberFormat="1" applyFont="1" applyFill="1" applyBorder="1" applyAlignment="1">
      <alignment vertical="top" wrapText="1"/>
    </xf>
    <xf numFmtId="2" fontId="16" fillId="17" borderId="1" xfId="0" applyNumberFormat="1" applyFont="1" applyFill="1" applyBorder="1" applyAlignment="1">
      <alignment vertical="top" wrapText="1"/>
    </xf>
    <xf numFmtId="0" fontId="15" fillId="0" borderId="1" xfId="0" applyFont="1" applyBorder="1" applyAlignment="1">
      <alignment horizontal="center" wrapText="1"/>
    </xf>
    <xf numFmtId="49" fontId="15" fillId="16" borderId="1" xfId="0" applyNumberFormat="1" applyFont="1" applyFill="1" applyBorder="1" applyAlignment="1">
      <alignment vertical="top" wrapText="1"/>
    </xf>
    <xf numFmtId="0" fontId="15" fillId="16" borderId="1" xfId="0" applyFont="1" applyFill="1" applyBorder="1" applyAlignment="1">
      <alignment vertical="top" wrapText="1"/>
    </xf>
    <xf numFmtId="49" fontId="15" fillId="16" borderId="1" xfId="0" applyNumberFormat="1" applyFont="1" applyFill="1" applyBorder="1" applyAlignment="1">
      <alignment horizontal="center" vertical="top" wrapText="1"/>
    </xf>
    <xf numFmtId="49" fontId="15" fillId="16" borderId="1" xfId="2" applyNumberFormat="1" applyFont="1" applyFill="1" applyBorder="1" applyAlignment="1">
      <alignment horizontal="center" vertical="top" wrapText="1"/>
    </xf>
    <xf numFmtId="1" fontId="15" fillId="16" borderId="1" xfId="0" applyNumberFormat="1" applyFont="1" applyFill="1" applyBorder="1" applyAlignment="1">
      <alignment vertical="top" wrapText="1"/>
    </xf>
    <xf numFmtId="2" fontId="16" fillId="16" borderId="1" xfId="0" applyNumberFormat="1" applyFont="1" applyFill="1" applyBorder="1" applyAlignment="1">
      <alignment vertical="top" wrapText="1"/>
    </xf>
    <xf numFmtId="0" fontId="21" fillId="0" borderId="1" xfId="0" applyFont="1" applyBorder="1" applyAlignment="1">
      <alignment horizontal="center"/>
    </xf>
    <xf numFmtId="49" fontId="15" fillId="15" borderId="1" xfId="0" applyNumberFormat="1" applyFont="1" applyFill="1" applyBorder="1" applyAlignment="1">
      <alignment vertical="top" wrapText="1"/>
    </xf>
    <xf numFmtId="0" fontId="15" fillId="15" borderId="1" xfId="0" applyFont="1" applyFill="1" applyBorder="1" applyAlignment="1">
      <alignment vertical="top" wrapText="1"/>
    </xf>
    <xf numFmtId="0" fontId="15" fillId="15" borderId="1" xfId="0" applyFont="1" applyFill="1" applyBorder="1" applyAlignment="1">
      <alignment horizontal="center" vertical="top" wrapText="1"/>
    </xf>
    <xf numFmtId="49" fontId="15" fillId="15" borderId="1" xfId="0" applyNumberFormat="1" applyFont="1" applyFill="1" applyBorder="1" applyAlignment="1">
      <alignment horizontal="center" vertical="top" wrapText="1"/>
    </xf>
    <xf numFmtId="49" fontId="15" fillId="15" borderId="1" xfId="2" applyNumberFormat="1" applyFont="1" applyFill="1" applyBorder="1" applyAlignment="1">
      <alignment horizontal="center" vertical="top" wrapText="1"/>
    </xf>
    <xf numFmtId="1" fontId="15" fillId="15" borderId="1" xfId="0" applyNumberFormat="1" applyFont="1" applyFill="1" applyBorder="1" applyAlignment="1">
      <alignment vertical="top" wrapText="1"/>
    </xf>
    <xf numFmtId="2" fontId="16" fillId="15" borderId="1" xfId="0" applyNumberFormat="1" applyFont="1" applyFill="1" applyBorder="1" applyAlignment="1">
      <alignment vertical="top" wrapText="1"/>
    </xf>
    <xf numFmtId="165" fontId="15" fillId="12" borderId="1" xfId="0" applyNumberFormat="1" applyFont="1" applyFill="1" applyBorder="1" applyAlignment="1">
      <alignment horizontal="left" vertical="top" wrapText="1"/>
    </xf>
    <xf numFmtId="0" fontId="15" fillId="12" borderId="1" xfId="0" applyFont="1" applyFill="1" applyBorder="1" applyAlignment="1">
      <alignment vertical="top" wrapText="1"/>
    </xf>
    <xf numFmtId="0" fontId="15" fillId="12" borderId="1" xfId="0" applyFont="1" applyFill="1" applyBorder="1" applyAlignment="1">
      <alignment horizontal="center" vertical="top" wrapText="1"/>
    </xf>
    <xf numFmtId="49" fontId="15" fillId="12" borderId="1" xfId="0" applyNumberFormat="1" applyFont="1" applyFill="1" applyBorder="1" applyAlignment="1">
      <alignment horizontal="center" vertical="top" wrapText="1"/>
    </xf>
    <xf numFmtId="1" fontId="15" fillId="12" borderId="1" xfId="0" applyNumberFormat="1" applyFont="1" applyFill="1" applyBorder="1" applyAlignment="1">
      <alignment vertical="top" wrapText="1"/>
    </xf>
    <xf numFmtId="2" fontId="16" fillId="12" borderId="1" xfId="0" applyNumberFormat="1" applyFont="1" applyFill="1" applyBorder="1" applyAlignment="1">
      <alignment vertical="top" wrapText="1"/>
    </xf>
    <xf numFmtId="49" fontId="15" fillId="11" borderId="1" xfId="0" applyNumberFormat="1" applyFont="1" applyFill="1" applyBorder="1" applyAlignment="1">
      <alignment vertical="top" wrapText="1"/>
    </xf>
    <xf numFmtId="49" fontId="15" fillId="11" borderId="1" xfId="0" applyNumberFormat="1" applyFont="1" applyFill="1" applyBorder="1" applyAlignment="1">
      <alignment horizontal="center" vertical="top" wrapText="1"/>
    </xf>
    <xf numFmtId="1" fontId="15" fillId="11" borderId="1" xfId="0" applyNumberFormat="1" applyFont="1" applyFill="1" applyBorder="1" applyAlignment="1">
      <alignment vertical="top" wrapText="1"/>
    </xf>
    <xf numFmtId="2" fontId="16" fillId="11" borderId="1" xfId="0" applyNumberFormat="1" applyFont="1" applyFill="1" applyBorder="1" applyAlignment="1">
      <alignment vertical="top" wrapText="1"/>
    </xf>
    <xf numFmtId="49" fontId="15" fillId="10" borderId="1" xfId="0" applyNumberFormat="1" applyFont="1" applyFill="1" applyBorder="1" applyAlignment="1">
      <alignment vertical="top" wrapText="1"/>
    </xf>
    <xf numFmtId="49" fontId="15" fillId="10" borderId="1" xfId="0" applyNumberFormat="1" applyFont="1" applyFill="1" applyBorder="1" applyAlignment="1">
      <alignment horizontal="center" vertical="top" wrapText="1"/>
    </xf>
    <xf numFmtId="49" fontId="15" fillId="10" borderId="1" xfId="3" applyNumberFormat="1" applyFont="1" applyFill="1" applyBorder="1" applyAlignment="1">
      <alignment horizontal="center" vertical="top" wrapText="1"/>
    </xf>
    <xf numFmtId="1" fontId="15" fillId="10" borderId="1" xfId="0" applyNumberFormat="1" applyFont="1" applyFill="1" applyBorder="1" applyAlignment="1">
      <alignment vertical="top" wrapText="1"/>
    </xf>
    <xf numFmtId="2" fontId="16" fillId="10" borderId="1" xfId="0" applyNumberFormat="1" applyFont="1" applyFill="1" applyBorder="1" applyAlignment="1">
      <alignment vertical="top" wrapText="1"/>
    </xf>
    <xf numFmtId="0" fontId="22" fillId="0" borderId="1" xfId="0" applyFont="1" applyBorder="1" applyAlignment="1">
      <alignment horizontal="center"/>
    </xf>
    <xf numFmtId="49" fontId="15" fillId="8" borderId="1" xfId="0" applyNumberFormat="1" applyFont="1" applyFill="1" applyBorder="1" applyAlignment="1">
      <alignment vertical="top" wrapText="1"/>
    </xf>
    <xf numFmtId="0" fontId="15" fillId="8" borderId="1" xfId="0" applyFont="1" applyFill="1" applyBorder="1" applyAlignment="1">
      <alignment vertical="top" wrapText="1"/>
    </xf>
    <xf numFmtId="0" fontId="15" fillId="8" borderId="1" xfId="0" applyFont="1" applyFill="1" applyBorder="1" applyAlignment="1">
      <alignment horizontal="center" vertical="top" wrapText="1"/>
    </xf>
    <xf numFmtId="49" fontId="15" fillId="8" borderId="1" xfId="3" applyNumberFormat="1" applyFont="1" applyFill="1" applyBorder="1" applyAlignment="1">
      <alignment horizontal="center" vertical="top" wrapText="1"/>
    </xf>
    <xf numFmtId="1" fontId="15" fillId="8" borderId="1" xfId="0" applyNumberFormat="1" applyFont="1" applyFill="1" applyBorder="1" applyAlignment="1">
      <alignment vertical="top" wrapText="1"/>
    </xf>
    <xf numFmtId="2" fontId="16" fillId="8" borderId="1" xfId="0" applyNumberFormat="1" applyFont="1" applyFill="1" applyBorder="1" applyAlignment="1">
      <alignment vertical="top" wrapText="1"/>
    </xf>
    <xf numFmtId="0" fontId="16" fillId="20" borderId="1" xfId="0" applyFont="1" applyFill="1" applyBorder="1" applyAlignment="1">
      <alignment wrapText="1"/>
    </xf>
    <xf numFmtId="49" fontId="15" fillId="6" borderId="1" xfId="0" applyNumberFormat="1" applyFont="1" applyFill="1" applyBorder="1" applyAlignment="1">
      <alignment vertical="top" wrapText="1"/>
    </xf>
    <xf numFmtId="0" fontId="15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horizontal="center" vertical="top" wrapText="1"/>
    </xf>
    <xf numFmtId="49" fontId="15" fillId="6" borderId="1" xfId="3" applyNumberFormat="1" applyFont="1" applyFill="1" applyBorder="1" applyAlignment="1">
      <alignment horizontal="center" vertical="top" wrapText="1"/>
    </xf>
    <xf numFmtId="1" fontId="15" fillId="6" borderId="1" xfId="0" applyNumberFormat="1" applyFont="1" applyFill="1" applyBorder="1" applyAlignment="1">
      <alignment vertical="top" wrapText="1"/>
    </xf>
    <xf numFmtId="2" fontId="16" fillId="6" borderId="1" xfId="0" applyNumberFormat="1" applyFont="1" applyFill="1" applyBorder="1" applyAlignment="1">
      <alignment vertical="top" wrapText="1"/>
    </xf>
    <xf numFmtId="0" fontId="16" fillId="7" borderId="1" xfId="0" applyFont="1" applyFill="1" applyBorder="1" applyAlignment="1">
      <alignment wrapText="1"/>
    </xf>
    <xf numFmtId="0" fontId="16" fillId="0" borderId="1" xfId="0" applyFont="1" applyBorder="1" applyAlignment="1">
      <alignment wrapText="1"/>
    </xf>
    <xf numFmtId="0" fontId="16" fillId="22" borderId="1" xfId="0" applyFont="1" applyFill="1" applyBorder="1" applyAlignment="1">
      <alignment wrapText="1"/>
    </xf>
    <xf numFmtId="0" fontId="16" fillId="0" borderId="1" xfId="0" applyFont="1" applyBorder="1" applyAlignment="1">
      <alignment horizontal="center" wrapText="1"/>
    </xf>
    <xf numFmtId="49" fontId="15" fillId="5" borderId="1" xfId="0" applyNumberFormat="1" applyFont="1" applyFill="1" applyBorder="1" applyAlignment="1">
      <alignment vertical="top" wrapText="1"/>
    </xf>
    <xf numFmtId="0" fontId="15" fillId="5" borderId="1" xfId="0" applyFont="1" applyFill="1" applyBorder="1" applyAlignment="1">
      <alignment vertical="top" wrapText="1"/>
    </xf>
    <xf numFmtId="0" fontId="15" fillId="5" borderId="1" xfId="0" applyFont="1" applyFill="1" applyBorder="1" applyAlignment="1">
      <alignment horizontal="center" vertical="top" wrapText="1"/>
    </xf>
    <xf numFmtId="49" fontId="15" fillId="5" borderId="1" xfId="0" applyNumberFormat="1" applyFont="1" applyFill="1" applyBorder="1" applyAlignment="1">
      <alignment horizontal="center" vertical="top" wrapText="1"/>
    </xf>
    <xf numFmtId="1" fontId="15" fillId="5" borderId="1" xfId="0" applyNumberFormat="1" applyFont="1" applyFill="1" applyBorder="1" applyAlignment="1">
      <alignment vertical="top" wrapText="1"/>
    </xf>
    <xf numFmtId="2" fontId="16" fillId="5" borderId="1" xfId="0" applyNumberFormat="1" applyFont="1" applyFill="1" applyBorder="1" applyAlignment="1">
      <alignment vertical="top" wrapText="1"/>
    </xf>
    <xf numFmtId="49" fontId="15" fillId="4" borderId="1" xfId="0" applyNumberFormat="1" applyFont="1" applyFill="1" applyBorder="1" applyAlignment="1">
      <alignment vertical="top" wrapText="1"/>
    </xf>
    <xf numFmtId="0" fontId="15" fillId="4" borderId="1" xfId="0" applyFont="1" applyFill="1" applyBorder="1" applyAlignment="1">
      <alignment vertical="top" wrapText="1"/>
    </xf>
    <xf numFmtId="0" fontId="15" fillId="4" borderId="1" xfId="0" applyFont="1" applyFill="1" applyBorder="1" applyAlignment="1">
      <alignment horizontal="center" vertical="top" wrapText="1"/>
    </xf>
    <xf numFmtId="49" fontId="15" fillId="4" borderId="1" xfId="0" applyNumberFormat="1" applyFont="1" applyFill="1" applyBorder="1" applyAlignment="1">
      <alignment horizontal="center" vertical="top" wrapText="1"/>
    </xf>
    <xf numFmtId="1" fontId="15" fillId="4" borderId="1" xfId="0" applyNumberFormat="1" applyFont="1" applyFill="1" applyBorder="1" applyAlignment="1">
      <alignment vertical="top" wrapText="1"/>
    </xf>
    <xf numFmtId="2" fontId="16" fillId="4" borderId="1" xfId="0" applyNumberFormat="1" applyFont="1" applyFill="1" applyBorder="1" applyAlignment="1">
      <alignment vertical="top" wrapText="1"/>
    </xf>
    <xf numFmtId="0" fontId="15" fillId="7" borderId="1" xfId="0" applyFont="1" applyFill="1" applyBorder="1" applyAlignment="1">
      <alignment wrapText="1"/>
    </xf>
    <xf numFmtId="49" fontId="15" fillId="3" borderId="1" xfId="0" applyNumberFormat="1" applyFont="1" applyFill="1" applyBorder="1" applyAlignment="1">
      <alignment vertical="top" wrapText="1"/>
    </xf>
    <xf numFmtId="0" fontId="15" fillId="3" borderId="1" xfId="2" applyFont="1" applyFill="1" applyBorder="1" applyAlignment="1">
      <alignment vertical="top" wrapText="1"/>
    </xf>
    <xf numFmtId="0" fontId="15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top" wrapText="1"/>
    </xf>
    <xf numFmtId="49" fontId="15" fillId="3" borderId="1" xfId="2" applyNumberFormat="1" applyFont="1" applyFill="1" applyBorder="1" applyAlignment="1">
      <alignment horizontal="center" vertical="top" wrapText="1"/>
    </xf>
    <xf numFmtId="1" fontId="15" fillId="3" borderId="1" xfId="0" applyNumberFormat="1" applyFont="1" applyFill="1" applyBorder="1" applyAlignment="1">
      <alignment vertical="top" wrapText="1"/>
    </xf>
    <xf numFmtId="2" fontId="16" fillId="3" borderId="1" xfId="0" applyNumberFormat="1" applyFont="1" applyFill="1" applyBorder="1" applyAlignment="1">
      <alignment vertical="top" wrapText="1"/>
    </xf>
    <xf numFmtId="0" fontId="16" fillId="18" borderId="1" xfId="0" applyFont="1" applyFill="1" applyBorder="1" applyAlignment="1">
      <alignment horizontal="center" wrapText="1"/>
    </xf>
    <xf numFmtId="0" fontId="16" fillId="2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16" fillId="0" borderId="1" xfId="0" applyFont="1" applyFill="1" applyBorder="1" applyAlignment="1">
      <alignment wrapText="1"/>
    </xf>
    <xf numFmtId="1" fontId="0" fillId="22" borderId="0" xfId="0" applyNumberFormat="1" applyFill="1"/>
    <xf numFmtId="1" fontId="0" fillId="22" borderId="0" xfId="0" applyNumberFormat="1" applyFill="1" applyBorder="1" applyAlignment="1">
      <alignment wrapText="1"/>
    </xf>
    <xf numFmtId="1" fontId="10" fillId="22" borderId="1" xfId="0" applyNumberFormat="1" applyFont="1" applyFill="1" applyBorder="1" applyAlignment="1">
      <alignment horizontal="center" vertical="center" wrapText="1"/>
    </xf>
    <xf numFmtId="1" fontId="9" fillId="24" borderId="1" xfId="0" applyNumberFormat="1" applyFont="1" applyFill="1" applyBorder="1" applyAlignment="1">
      <alignment vertical="center" wrapText="1"/>
    </xf>
    <xf numFmtId="1" fontId="10" fillId="22" borderId="0" xfId="0" applyNumberFormat="1" applyFont="1" applyFill="1" applyBorder="1" applyAlignment="1">
      <alignment vertical="top"/>
    </xf>
    <xf numFmtId="1" fontId="2" fillId="24" borderId="1" xfId="0" applyNumberFormat="1" applyFont="1" applyFill="1" applyBorder="1" applyAlignment="1">
      <alignment vertical="top" wrapText="1"/>
    </xf>
    <xf numFmtId="1" fontId="1" fillId="24" borderId="1" xfId="0" applyNumberFormat="1" applyFont="1" applyFill="1" applyBorder="1" applyAlignment="1">
      <alignment vertical="top" wrapText="1"/>
    </xf>
    <xf numFmtId="1" fontId="10" fillId="24" borderId="1" xfId="0" applyNumberFormat="1" applyFont="1" applyFill="1" applyBorder="1" applyAlignment="1">
      <alignment vertical="top" wrapText="1"/>
    </xf>
    <xf numFmtId="1" fontId="13" fillId="24" borderId="1" xfId="0" applyNumberFormat="1" applyFont="1" applyFill="1" applyBorder="1" applyAlignment="1">
      <alignment vertical="top" wrapText="1"/>
    </xf>
    <xf numFmtId="1" fontId="9" fillId="24" borderId="1" xfId="0" applyNumberFormat="1" applyFont="1" applyFill="1" applyBorder="1" applyAlignment="1">
      <alignment vertical="top" wrapText="1"/>
    </xf>
    <xf numFmtId="166" fontId="10" fillId="24" borderId="1" xfId="0" applyNumberFormat="1" applyFont="1" applyFill="1" applyBorder="1" applyAlignment="1">
      <alignment vertical="top" wrapText="1"/>
    </xf>
    <xf numFmtId="0" fontId="10" fillId="0" borderId="5" xfId="0" applyFont="1" applyBorder="1" applyAlignment="1">
      <alignment wrapText="1"/>
    </xf>
    <xf numFmtId="0" fontId="10" fillId="0" borderId="0" xfId="0" applyFont="1" applyBorder="1" applyAlignment="1">
      <alignment wrapText="1"/>
    </xf>
    <xf numFmtId="0" fontId="1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10" fillId="2" borderId="3" xfId="0" applyFont="1" applyFill="1" applyBorder="1" applyAlignment="1">
      <alignment horizontal="left" wrapText="1"/>
    </xf>
    <xf numFmtId="0" fontId="10" fillId="2" borderId="4" xfId="0" applyFont="1" applyFill="1" applyBorder="1" applyAlignment="1">
      <alignment horizontal="left" wrapText="1"/>
    </xf>
    <xf numFmtId="1" fontId="10" fillId="22" borderId="4" xfId="0" applyNumberFormat="1" applyFont="1" applyFill="1" applyBorder="1" applyAlignment="1">
      <alignment horizontal="left" wrapText="1"/>
    </xf>
    <xf numFmtId="0" fontId="10" fillId="2" borderId="4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left" wrapText="1"/>
    </xf>
    <xf numFmtId="49" fontId="10" fillId="0" borderId="3" xfId="0" applyNumberFormat="1" applyFont="1" applyFill="1" applyBorder="1" applyAlignment="1">
      <alignment horizontal="left" wrapText="1"/>
    </xf>
    <xf numFmtId="49" fontId="10" fillId="0" borderId="4" xfId="0" applyNumberFormat="1" applyFont="1" applyFill="1" applyBorder="1" applyAlignment="1">
      <alignment horizontal="left" wrapText="1"/>
    </xf>
    <xf numFmtId="49" fontId="10" fillId="0" borderId="4" xfId="0" applyNumberFormat="1" applyFont="1" applyFill="1" applyBorder="1" applyAlignment="1">
      <alignment horizontal="center" wrapText="1"/>
    </xf>
    <xf numFmtId="49" fontId="10" fillId="0" borderId="2" xfId="0" applyNumberFormat="1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1" fontId="2" fillId="22" borderId="4" xfId="0" applyNumberFormat="1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left" wrapText="1"/>
    </xf>
    <xf numFmtId="0" fontId="23" fillId="0" borderId="6" xfId="0" applyFont="1" applyBorder="1" applyAlignment="1">
      <alignment horizontal="center" vertical="center" textRotation="90" wrapText="1"/>
    </xf>
    <xf numFmtId="0" fontId="0" fillId="0" borderId="6" xfId="0" applyBorder="1" applyAlignment="1">
      <alignment horizontal="center"/>
    </xf>
  </cellXfs>
  <cellStyles count="4">
    <cellStyle name="Гиперссылка" xfId="1" builtinId="8"/>
    <cellStyle name="Обычный" xfId="0" builtinId="0"/>
    <cellStyle name="Обычный_Лист1" xfId="2"/>
    <cellStyle name="常规_Sheet1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outu.be/hEmNgFTmZmM" TargetMode="External"/><Relationship Id="rId13" Type="http://schemas.openxmlformats.org/officeDocument/2006/relationships/hyperlink" Target="https://youtu.be/Oyet2bzHM9w" TargetMode="External"/><Relationship Id="rId18" Type="http://schemas.openxmlformats.org/officeDocument/2006/relationships/hyperlink" Target="https://youtu.be/Oyet2bzHM9w" TargetMode="External"/><Relationship Id="rId26" Type="http://schemas.openxmlformats.org/officeDocument/2006/relationships/hyperlink" Target="https://youtu.be/phE9Q_RcLmM" TargetMode="External"/><Relationship Id="rId39" Type="http://schemas.openxmlformats.org/officeDocument/2006/relationships/vmlDrawing" Target="../drawings/vmlDrawing1.vml"/><Relationship Id="rId3" Type="http://schemas.openxmlformats.org/officeDocument/2006/relationships/hyperlink" Target="https://youtu.be/Oyet2bzHM9w" TargetMode="External"/><Relationship Id="rId21" Type="http://schemas.openxmlformats.org/officeDocument/2006/relationships/hyperlink" Target="https://youtu.be/KI90gAD1d_E" TargetMode="External"/><Relationship Id="rId34" Type="http://schemas.openxmlformats.org/officeDocument/2006/relationships/hyperlink" Target="https://youtu.be/Gd5EMRZMv7Q" TargetMode="External"/><Relationship Id="rId7" Type="http://schemas.openxmlformats.org/officeDocument/2006/relationships/hyperlink" Target="https://youtu.be/Oyet2bzHM9w" TargetMode="External"/><Relationship Id="rId12" Type="http://schemas.openxmlformats.org/officeDocument/2006/relationships/hyperlink" Target="https://youtu.be/Azuur9E_5cU" TargetMode="External"/><Relationship Id="rId17" Type="http://schemas.openxmlformats.org/officeDocument/2006/relationships/hyperlink" Target="https://youtu.be/uX59NHTrxW4" TargetMode="External"/><Relationship Id="rId25" Type="http://schemas.openxmlformats.org/officeDocument/2006/relationships/hyperlink" Target="https://youtu.be/2fNlozwTh1g" TargetMode="External"/><Relationship Id="rId33" Type="http://schemas.openxmlformats.org/officeDocument/2006/relationships/hyperlink" Target="https://youtu.be/s6KDLV5B_yw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https://youtu.be/Oyet2bzHM9w" TargetMode="External"/><Relationship Id="rId16" Type="http://schemas.openxmlformats.org/officeDocument/2006/relationships/hyperlink" Target="https://youtu.be/8_4q7_uCCDg" TargetMode="External"/><Relationship Id="rId20" Type="http://schemas.openxmlformats.org/officeDocument/2006/relationships/hyperlink" Target="https://youtu.be/9uKkAFwZBFE" TargetMode="External"/><Relationship Id="rId29" Type="http://schemas.openxmlformats.org/officeDocument/2006/relationships/hyperlink" Target="https://youtu.be/tkxfnpFihVM" TargetMode="External"/><Relationship Id="rId1" Type="http://schemas.openxmlformats.org/officeDocument/2006/relationships/hyperlink" Target="https://youtu.be/Oyet2bzHM9w" TargetMode="External"/><Relationship Id="rId6" Type="http://schemas.openxmlformats.org/officeDocument/2006/relationships/hyperlink" Target="https://youtu.be/19jI6X478VU" TargetMode="External"/><Relationship Id="rId11" Type="http://schemas.openxmlformats.org/officeDocument/2006/relationships/hyperlink" Target="https://youtu.be/sHgRtDhQ4-I" TargetMode="External"/><Relationship Id="rId24" Type="http://schemas.openxmlformats.org/officeDocument/2006/relationships/hyperlink" Target="https://youtu.be/9XkJskuoOaI" TargetMode="External"/><Relationship Id="rId32" Type="http://schemas.openxmlformats.org/officeDocument/2006/relationships/hyperlink" Target="https://youtu.be/-tZ8XyMVBTg" TargetMode="External"/><Relationship Id="rId37" Type="http://schemas.openxmlformats.org/officeDocument/2006/relationships/hyperlink" Target="https://youtu.be/DqGCLoSN9_w" TargetMode="External"/><Relationship Id="rId40" Type="http://schemas.openxmlformats.org/officeDocument/2006/relationships/comments" Target="../comments1.xml"/><Relationship Id="rId5" Type="http://schemas.openxmlformats.org/officeDocument/2006/relationships/hyperlink" Target="https://youtu.be/Oyet2bzHM9w" TargetMode="External"/><Relationship Id="rId15" Type="http://schemas.openxmlformats.org/officeDocument/2006/relationships/hyperlink" Target="https://youtu.be/G5ZyrmB3PdA" TargetMode="External"/><Relationship Id="rId23" Type="http://schemas.openxmlformats.org/officeDocument/2006/relationships/hyperlink" Target="https://youtu.be/Ep-0wxPvqms" TargetMode="External"/><Relationship Id="rId28" Type="http://schemas.openxmlformats.org/officeDocument/2006/relationships/hyperlink" Target="https://youtu.be/ZdOvFi0N6k4" TargetMode="External"/><Relationship Id="rId36" Type="http://schemas.openxmlformats.org/officeDocument/2006/relationships/hyperlink" Target="https://youtu.be/gzw7C0JKd_0" TargetMode="External"/><Relationship Id="rId10" Type="http://schemas.openxmlformats.org/officeDocument/2006/relationships/hyperlink" Target="https://youtu.be/yOsNPjdBii0" TargetMode="External"/><Relationship Id="rId19" Type="http://schemas.openxmlformats.org/officeDocument/2006/relationships/hyperlink" Target="https://youtu.be/iG-DAyU2Y2E" TargetMode="External"/><Relationship Id="rId31" Type="http://schemas.openxmlformats.org/officeDocument/2006/relationships/hyperlink" Target="https://youtu.be/2f81yZFym4I" TargetMode="External"/><Relationship Id="rId4" Type="http://schemas.openxmlformats.org/officeDocument/2006/relationships/hyperlink" Target="https://youtu.be/Oyet2bzHM9w" TargetMode="External"/><Relationship Id="rId9" Type="http://schemas.openxmlformats.org/officeDocument/2006/relationships/hyperlink" Target="https://youtu.be/5jEvXlyyGXA" TargetMode="External"/><Relationship Id="rId14" Type="http://schemas.openxmlformats.org/officeDocument/2006/relationships/hyperlink" Target="https://youtu.be/uVTxQBewp-c" TargetMode="External"/><Relationship Id="rId22" Type="http://schemas.openxmlformats.org/officeDocument/2006/relationships/hyperlink" Target="https://youtu.be/4qVy5ntNeeQ" TargetMode="External"/><Relationship Id="rId27" Type="http://schemas.openxmlformats.org/officeDocument/2006/relationships/hyperlink" Target="https://youtu.be/ICEhhheKqiA" TargetMode="External"/><Relationship Id="rId30" Type="http://schemas.openxmlformats.org/officeDocument/2006/relationships/hyperlink" Target="https://youtu.be/e5kenA1ay5Y" TargetMode="External"/><Relationship Id="rId35" Type="http://schemas.openxmlformats.org/officeDocument/2006/relationships/hyperlink" Target="https://youtu.be/UYa6Os49yn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K329"/>
  <sheetViews>
    <sheetView tabSelected="1" topLeftCell="A241" workbookViewId="0">
      <selection activeCell="A248" sqref="A248:J248"/>
    </sheetView>
  </sheetViews>
  <sheetFormatPr defaultRowHeight="15"/>
  <cols>
    <col min="1" max="1" width="11.42578125" customWidth="1"/>
    <col min="2" max="2" width="22.140625" customWidth="1"/>
    <col min="3" max="3" width="7.28515625" style="97" customWidth="1"/>
    <col min="4" max="4" width="8" customWidth="1"/>
    <col min="5" max="5" width="9.42578125" style="97" customWidth="1"/>
    <col min="6" max="6" width="11.28515625" hidden="1" customWidth="1"/>
    <col min="7" max="7" width="10.5703125" style="219" customWidth="1"/>
    <col min="8" max="8" width="18" style="97" customWidth="1"/>
    <col min="9" max="9" width="10.5703125" style="97" customWidth="1"/>
    <col min="10" max="10" width="16.7109375" style="97" customWidth="1"/>
  </cols>
  <sheetData>
    <row r="1" spans="1:11">
      <c r="A1" s="3" t="s">
        <v>794</v>
      </c>
      <c r="B1" s="100"/>
      <c r="C1" s="117"/>
      <c r="D1" s="1"/>
      <c r="E1" s="101"/>
      <c r="F1" s="99"/>
    </row>
    <row r="2" spans="1:11" ht="41.25" customHeight="1">
      <c r="A2" s="230" t="s">
        <v>787</v>
      </c>
      <c r="B2" s="230"/>
      <c r="C2" s="230"/>
      <c r="D2" s="230"/>
      <c r="E2" s="230"/>
      <c r="F2" s="116"/>
      <c r="G2" s="220"/>
      <c r="H2" s="96"/>
      <c r="I2" s="96"/>
      <c r="J2" s="96"/>
    </row>
    <row r="3" spans="1:11" ht="51">
      <c r="A3" s="94" t="s">
        <v>0</v>
      </c>
      <c r="B3" s="94" t="s">
        <v>1</v>
      </c>
      <c r="C3" s="95" t="s">
        <v>2</v>
      </c>
      <c r="D3" s="95" t="s">
        <v>3</v>
      </c>
      <c r="E3" s="95" t="s">
        <v>4</v>
      </c>
      <c r="F3" s="95" t="s">
        <v>5</v>
      </c>
      <c r="G3" s="221" t="s">
        <v>786</v>
      </c>
      <c r="H3" s="95" t="s">
        <v>7</v>
      </c>
      <c r="I3" s="95" t="s">
        <v>789</v>
      </c>
      <c r="J3" s="95" t="s">
        <v>8</v>
      </c>
      <c r="K3" s="93"/>
    </row>
    <row r="4" spans="1:11">
      <c r="A4" s="138" t="s">
        <v>9</v>
      </c>
      <c r="B4" s="138" t="s">
        <v>10</v>
      </c>
      <c r="C4" s="139">
        <v>9</v>
      </c>
      <c r="D4" s="139">
        <v>0.8</v>
      </c>
      <c r="E4" s="139">
        <v>40</v>
      </c>
      <c r="F4" s="140">
        <v>13800</v>
      </c>
      <c r="G4" s="222">
        <f>F4/E4</f>
        <v>345</v>
      </c>
      <c r="H4" s="119"/>
      <c r="I4" s="141" t="s">
        <v>789</v>
      </c>
      <c r="J4" s="107" t="s">
        <v>11</v>
      </c>
    </row>
    <row r="5" spans="1:11">
      <c r="A5" s="138" t="s">
        <v>12</v>
      </c>
      <c r="B5" s="138" t="s">
        <v>13</v>
      </c>
      <c r="C5" s="139">
        <v>16</v>
      </c>
      <c r="D5" s="139">
        <v>0.8</v>
      </c>
      <c r="E5" s="139">
        <v>32</v>
      </c>
      <c r="F5" s="140">
        <v>16300</v>
      </c>
      <c r="G5" s="222">
        <f t="shared" ref="G5:G33" si="0">F5/E5</f>
        <v>509.375</v>
      </c>
      <c r="H5" s="119"/>
      <c r="I5" s="141" t="s">
        <v>789</v>
      </c>
      <c r="J5" s="109" t="s">
        <v>71</v>
      </c>
    </row>
    <row r="6" spans="1:11">
      <c r="A6" s="138" t="s">
        <v>14</v>
      </c>
      <c r="B6" s="138" t="s">
        <v>15</v>
      </c>
      <c r="C6" s="139">
        <v>25</v>
      </c>
      <c r="D6" s="139">
        <v>0.8</v>
      </c>
      <c r="E6" s="139">
        <v>18</v>
      </c>
      <c r="F6" s="140">
        <v>14335</v>
      </c>
      <c r="G6" s="222">
        <f t="shared" si="0"/>
        <v>796.38888888888891</v>
      </c>
      <c r="H6" s="119"/>
      <c r="I6" s="141" t="s">
        <v>789</v>
      </c>
      <c r="J6" s="109" t="s">
        <v>71</v>
      </c>
    </row>
    <row r="7" spans="1:11">
      <c r="A7" s="138" t="s">
        <v>16</v>
      </c>
      <c r="B7" s="138" t="s">
        <v>782</v>
      </c>
      <c r="C7" s="139">
        <v>30</v>
      </c>
      <c r="D7" s="139">
        <v>0.8</v>
      </c>
      <c r="E7" s="139">
        <v>18</v>
      </c>
      <c r="F7" s="140">
        <v>17900</v>
      </c>
      <c r="G7" s="222">
        <f t="shared" si="0"/>
        <v>994.44444444444446</v>
      </c>
      <c r="H7" s="119"/>
      <c r="I7" s="141" t="s">
        <v>789</v>
      </c>
      <c r="J7" s="109" t="s">
        <v>71</v>
      </c>
    </row>
    <row r="8" spans="1:11">
      <c r="A8" s="138" t="s">
        <v>17</v>
      </c>
      <c r="B8" s="138" t="s">
        <v>18</v>
      </c>
      <c r="C8" s="139">
        <v>36</v>
      </c>
      <c r="D8" s="139">
        <v>0.8</v>
      </c>
      <c r="E8" s="139">
        <v>12</v>
      </c>
      <c r="F8" s="140">
        <v>14590</v>
      </c>
      <c r="G8" s="222">
        <f t="shared" si="0"/>
        <v>1215.8333333333333</v>
      </c>
      <c r="H8" s="119"/>
      <c r="I8" s="141" t="s">
        <v>789</v>
      </c>
      <c r="J8" s="109" t="s">
        <v>71</v>
      </c>
    </row>
    <row r="9" spans="1:11">
      <c r="A9" s="138" t="s">
        <v>19</v>
      </c>
      <c r="B9" s="138" t="s">
        <v>20</v>
      </c>
      <c r="C9" s="139">
        <v>49</v>
      </c>
      <c r="D9" s="139">
        <v>0.8</v>
      </c>
      <c r="E9" s="139">
        <v>8</v>
      </c>
      <c r="F9" s="140">
        <v>14190</v>
      </c>
      <c r="G9" s="222">
        <f t="shared" si="0"/>
        <v>1773.75</v>
      </c>
      <c r="H9" s="107" t="s">
        <v>21</v>
      </c>
      <c r="I9" s="141" t="s">
        <v>789</v>
      </c>
      <c r="J9" s="107" t="s">
        <v>11</v>
      </c>
    </row>
    <row r="10" spans="1:11">
      <c r="A10" s="138" t="s">
        <v>22</v>
      </c>
      <c r="B10" s="138" t="s">
        <v>23</v>
      </c>
      <c r="C10" s="139">
        <v>64</v>
      </c>
      <c r="D10" s="139">
        <v>0.8</v>
      </c>
      <c r="E10" s="139">
        <v>6</v>
      </c>
      <c r="F10" s="140">
        <v>15590</v>
      </c>
      <c r="G10" s="222">
        <f t="shared" si="0"/>
        <v>2598.3333333333335</v>
      </c>
      <c r="H10" s="107" t="s">
        <v>21</v>
      </c>
      <c r="I10" s="141" t="s">
        <v>789</v>
      </c>
      <c r="J10" s="107" t="s">
        <v>11</v>
      </c>
    </row>
    <row r="11" spans="1:11">
      <c r="A11" s="138" t="s">
        <v>24</v>
      </c>
      <c r="B11" s="138" t="s">
        <v>25</v>
      </c>
      <c r="C11" s="139">
        <v>100</v>
      </c>
      <c r="D11" s="139">
        <v>0.8</v>
      </c>
      <c r="E11" s="139">
        <v>4</v>
      </c>
      <c r="F11" s="140">
        <v>15800</v>
      </c>
      <c r="G11" s="222">
        <f t="shared" si="0"/>
        <v>3950</v>
      </c>
      <c r="H11" s="107" t="s">
        <v>21</v>
      </c>
      <c r="I11" s="141" t="s">
        <v>789</v>
      </c>
      <c r="J11" s="107" t="s">
        <v>11</v>
      </c>
    </row>
    <row r="12" spans="1:11">
      <c r="A12" s="138" t="s">
        <v>26</v>
      </c>
      <c r="B12" s="138" t="s">
        <v>27</v>
      </c>
      <c r="C12" s="139">
        <v>9</v>
      </c>
      <c r="D12" s="139">
        <v>1</v>
      </c>
      <c r="E12" s="139">
        <v>24</v>
      </c>
      <c r="F12" s="140">
        <v>13700</v>
      </c>
      <c r="G12" s="222">
        <f t="shared" si="0"/>
        <v>570.83333333333337</v>
      </c>
      <c r="H12" s="119"/>
      <c r="I12" s="141" t="s">
        <v>789</v>
      </c>
      <c r="J12" s="107" t="s">
        <v>11</v>
      </c>
    </row>
    <row r="13" spans="1:11">
      <c r="A13" s="138" t="s">
        <v>28</v>
      </c>
      <c r="B13" s="138" t="s">
        <v>29</v>
      </c>
      <c r="C13" s="139">
        <v>12</v>
      </c>
      <c r="D13" s="139">
        <v>1</v>
      </c>
      <c r="E13" s="139">
        <v>18</v>
      </c>
      <c r="F13" s="140">
        <v>11740</v>
      </c>
      <c r="G13" s="222">
        <f t="shared" si="0"/>
        <v>652.22222222222217</v>
      </c>
      <c r="H13" s="119"/>
      <c r="I13" s="141" t="s">
        <v>789</v>
      </c>
      <c r="J13" s="107" t="s">
        <v>11</v>
      </c>
    </row>
    <row r="14" spans="1:11">
      <c r="A14" s="138" t="s">
        <v>30</v>
      </c>
      <c r="B14" s="138" t="s">
        <v>783</v>
      </c>
      <c r="C14" s="139">
        <v>16</v>
      </c>
      <c r="D14" s="139">
        <v>1</v>
      </c>
      <c r="E14" s="139">
        <v>16</v>
      </c>
      <c r="F14" s="140">
        <v>14000</v>
      </c>
      <c r="G14" s="222">
        <f t="shared" si="0"/>
        <v>875</v>
      </c>
      <c r="H14" s="120" t="s">
        <v>89</v>
      </c>
      <c r="I14" s="141" t="s">
        <v>789</v>
      </c>
      <c r="J14" s="107" t="s">
        <v>11</v>
      </c>
    </row>
    <row r="15" spans="1:11">
      <c r="A15" s="138" t="s">
        <v>31</v>
      </c>
      <c r="B15" s="138" t="s">
        <v>32</v>
      </c>
      <c r="C15" s="139">
        <v>19</v>
      </c>
      <c r="D15" s="139">
        <v>1</v>
      </c>
      <c r="E15" s="139">
        <v>12</v>
      </c>
      <c r="F15" s="140">
        <v>12650</v>
      </c>
      <c r="G15" s="222">
        <f t="shared" si="0"/>
        <v>1054.1666666666667</v>
      </c>
      <c r="H15" s="119"/>
      <c r="I15" s="141" t="s">
        <v>789</v>
      </c>
      <c r="J15" s="107" t="s">
        <v>11</v>
      </c>
    </row>
    <row r="16" spans="1:11">
      <c r="A16" s="138" t="s">
        <v>33</v>
      </c>
      <c r="B16" s="138" t="s">
        <v>34</v>
      </c>
      <c r="C16" s="139">
        <v>21</v>
      </c>
      <c r="D16" s="139">
        <v>1</v>
      </c>
      <c r="E16" s="139">
        <v>12</v>
      </c>
      <c r="F16" s="140">
        <v>13590</v>
      </c>
      <c r="G16" s="222">
        <f t="shared" si="0"/>
        <v>1132.5</v>
      </c>
      <c r="H16" s="119"/>
      <c r="I16" s="141" t="s">
        <v>789</v>
      </c>
      <c r="J16" s="109" t="s">
        <v>71</v>
      </c>
    </row>
    <row r="17" spans="1:10">
      <c r="A17" s="138" t="s">
        <v>35</v>
      </c>
      <c r="B17" s="138" t="s">
        <v>36</v>
      </c>
      <c r="C17" s="139">
        <v>25</v>
      </c>
      <c r="D17" s="139">
        <v>1</v>
      </c>
      <c r="E17" s="139">
        <v>8</v>
      </c>
      <c r="F17" s="140">
        <v>11000</v>
      </c>
      <c r="G17" s="222">
        <f t="shared" si="0"/>
        <v>1375</v>
      </c>
      <c r="H17" s="119"/>
      <c r="I17" s="141" t="s">
        <v>789</v>
      </c>
      <c r="J17" s="107" t="s">
        <v>11</v>
      </c>
    </row>
    <row r="18" spans="1:10">
      <c r="A18" s="138" t="s">
        <v>37</v>
      </c>
      <c r="B18" s="138" t="s">
        <v>38</v>
      </c>
      <c r="C18" s="139">
        <v>36</v>
      </c>
      <c r="D18" s="139">
        <v>1</v>
      </c>
      <c r="E18" s="139">
        <v>6</v>
      </c>
      <c r="F18" s="140">
        <v>11860</v>
      </c>
      <c r="G18" s="222">
        <f t="shared" si="0"/>
        <v>1976.6666666666667</v>
      </c>
      <c r="H18" s="119"/>
      <c r="I18" s="141" t="s">
        <v>789</v>
      </c>
      <c r="J18" s="109" t="s">
        <v>71</v>
      </c>
    </row>
    <row r="19" spans="1:10">
      <c r="A19" s="138" t="s">
        <v>39</v>
      </c>
      <c r="B19" s="138" t="s">
        <v>40</v>
      </c>
      <c r="C19" s="139">
        <v>49</v>
      </c>
      <c r="D19" s="139">
        <v>1</v>
      </c>
      <c r="E19" s="139">
        <v>4</v>
      </c>
      <c r="F19" s="140">
        <v>10875</v>
      </c>
      <c r="G19" s="222">
        <f t="shared" si="0"/>
        <v>2718.75</v>
      </c>
      <c r="H19" s="119"/>
      <c r="I19" s="141" t="s">
        <v>789</v>
      </c>
      <c r="J19" s="109" t="s">
        <v>71</v>
      </c>
    </row>
    <row r="20" spans="1:10" ht="26.25">
      <c r="A20" s="138" t="s">
        <v>41</v>
      </c>
      <c r="B20" s="138" t="s">
        <v>42</v>
      </c>
      <c r="C20" s="139">
        <v>49</v>
      </c>
      <c r="D20" s="139">
        <v>1</v>
      </c>
      <c r="E20" s="139">
        <v>4</v>
      </c>
      <c r="F20" s="140">
        <v>14050</v>
      </c>
      <c r="G20" s="222">
        <f t="shared" si="0"/>
        <v>3512.5</v>
      </c>
      <c r="H20" s="107" t="s">
        <v>791</v>
      </c>
      <c r="I20" s="141" t="s">
        <v>789</v>
      </c>
      <c r="J20" s="107" t="s">
        <v>11</v>
      </c>
    </row>
    <row r="21" spans="1:10">
      <c r="A21" s="138" t="s">
        <v>43</v>
      </c>
      <c r="B21" s="138" t="s">
        <v>44</v>
      </c>
      <c r="C21" s="139">
        <v>96</v>
      </c>
      <c r="D21" s="139">
        <v>1</v>
      </c>
      <c r="E21" s="139">
        <v>2</v>
      </c>
      <c r="F21" s="140">
        <v>11050</v>
      </c>
      <c r="G21" s="222">
        <f t="shared" si="0"/>
        <v>5525</v>
      </c>
      <c r="H21" s="119"/>
      <c r="I21" s="141" t="s">
        <v>789</v>
      </c>
      <c r="J21" s="107" t="s">
        <v>11</v>
      </c>
    </row>
    <row r="22" spans="1:10">
      <c r="A22" s="138" t="s">
        <v>45</v>
      </c>
      <c r="B22" s="138" t="s">
        <v>790</v>
      </c>
      <c r="C22" s="139">
        <v>16</v>
      </c>
      <c r="D22" s="139">
        <v>1.25</v>
      </c>
      <c r="E22" s="139">
        <v>8</v>
      </c>
      <c r="F22" s="140">
        <v>10885</v>
      </c>
      <c r="G22" s="222">
        <f t="shared" si="0"/>
        <v>1360.625</v>
      </c>
      <c r="H22" s="119"/>
      <c r="I22" s="141" t="s">
        <v>789</v>
      </c>
      <c r="J22" s="109" t="s">
        <v>71</v>
      </c>
    </row>
    <row r="23" spans="1:10">
      <c r="A23" s="138" t="s">
        <v>46</v>
      </c>
      <c r="B23" s="138" t="s">
        <v>47</v>
      </c>
      <c r="C23" s="139">
        <v>19</v>
      </c>
      <c r="D23" s="139">
        <v>1.25</v>
      </c>
      <c r="E23" s="139">
        <v>8</v>
      </c>
      <c r="F23" s="140">
        <v>13250</v>
      </c>
      <c r="G23" s="222">
        <f t="shared" si="0"/>
        <v>1656.25</v>
      </c>
      <c r="H23" s="107" t="s">
        <v>21</v>
      </c>
      <c r="I23" s="141" t="s">
        <v>789</v>
      </c>
      <c r="J23" s="107" t="s">
        <v>11</v>
      </c>
    </row>
    <row r="24" spans="1:10">
      <c r="A24" s="138" t="s">
        <v>48</v>
      </c>
      <c r="B24" s="138" t="s">
        <v>49</v>
      </c>
      <c r="C24" s="139">
        <v>19</v>
      </c>
      <c r="D24" s="139">
        <v>1.25</v>
      </c>
      <c r="E24" s="139">
        <v>8</v>
      </c>
      <c r="F24" s="140">
        <v>12720</v>
      </c>
      <c r="G24" s="222">
        <f t="shared" si="0"/>
        <v>1590</v>
      </c>
      <c r="H24" s="119"/>
      <c r="I24" s="141" t="s">
        <v>789</v>
      </c>
      <c r="J24" s="107" t="s">
        <v>11</v>
      </c>
    </row>
    <row r="25" spans="1:10">
      <c r="A25" s="138" t="s">
        <v>50</v>
      </c>
      <c r="B25" s="138" t="s">
        <v>51</v>
      </c>
      <c r="C25" s="139">
        <v>25</v>
      </c>
      <c r="D25" s="139">
        <v>1.25</v>
      </c>
      <c r="E25" s="139">
        <v>4</v>
      </c>
      <c r="F25" s="140">
        <v>9350</v>
      </c>
      <c r="G25" s="222">
        <f t="shared" si="0"/>
        <v>2337.5</v>
      </c>
      <c r="H25" s="107" t="s">
        <v>21</v>
      </c>
      <c r="I25" s="141" t="s">
        <v>789</v>
      </c>
      <c r="J25" s="109" t="s">
        <v>71</v>
      </c>
    </row>
    <row r="26" spans="1:10">
      <c r="A26" s="138" t="s">
        <v>52</v>
      </c>
      <c r="B26" s="138" t="s">
        <v>784</v>
      </c>
      <c r="C26" s="139">
        <v>49</v>
      </c>
      <c r="D26" s="139">
        <v>1.25</v>
      </c>
      <c r="E26" s="139">
        <v>2</v>
      </c>
      <c r="F26" s="140">
        <v>8955</v>
      </c>
      <c r="G26" s="222">
        <f t="shared" si="0"/>
        <v>4477.5</v>
      </c>
      <c r="H26" s="119"/>
      <c r="I26" s="141" t="s">
        <v>789</v>
      </c>
      <c r="J26" s="109" t="s">
        <v>71</v>
      </c>
    </row>
    <row r="27" spans="1:10">
      <c r="A27" s="138" t="s">
        <v>53</v>
      </c>
      <c r="B27" s="138" t="s">
        <v>54</v>
      </c>
      <c r="C27" s="139">
        <v>80</v>
      </c>
      <c r="D27" s="139">
        <v>1.25</v>
      </c>
      <c r="E27" s="139">
        <v>1</v>
      </c>
      <c r="F27" s="140">
        <v>6940</v>
      </c>
      <c r="G27" s="222">
        <f t="shared" si="0"/>
        <v>6940</v>
      </c>
      <c r="H27" s="119"/>
      <c r="I27" s="141" t="s">
        <v>789</v>
      </c>
      <c r="J27" s="109" t="s">
        <v>71</v>
      </c>
    </row>
    <row r="28" spans="1:10">
      <c r="A28" s="138" t="s">
        <v>55</v>
      </c>
      <c r="B28" s="138" t="s">
        <v>56</v>
      </c>
      <c r="C28" s="139">
        <v>100</v>
      </c>
      <c r="D28" s="139">
        <v>1.25</v>
      </c>
      <c r="E28" s="139">
        <v>1</v>
      </c>
      <c r="F28" s="140">
        <v>8545</v>
      </c>
      <c r="G28" s="222">
        <f t="shared" si="0"/>
        <v>8545</v>
      </c>
      <c r="H28" s="119"/>
      <c r="I28" s="141" t="s">
        <v>789</v>
      </c>
      <c r="J28" s="107" t="s">
        <v>11</v>
      </c>
    </row>
    <row r="29" spans="1:10" ht="25.5">
      <c r="A29" s="138" t="s">
        <v>57</v>
      </c>
      <c r="B29" s="138" t="s">
        <v>58</v>
      </c>
      <c r="C29" s="139">
        <v>88</v>
      </c>
      <c r="D29" s="139" t="s">
        <v>59</v>
      </c>
      <c r="E29" s="139">
        <v>2</v>
      </c>
      <c r="F29" s="140">
        <v>13590</v>
      </c>
      <c r="G29" s="222">
        <f t="shared" si="0"/>
        <v>6795</v>
      </c>
      <c r="H29" s="119"/>
      <c r="I29" s="141" t="s">
        <v>789</v>
      </c>
      <c r="J29" s="109" t="s">
        <v>71</v>
      </c>
    </row>
    <row r="30" spans="1:10" ht="25.5">
      <c r="A30" s="138" t="s">
        <v>60</v>
      </c>
      <c r="B30" s="138" t="s">
        <v>61</v>
      </c>
      <c r="C30" s="139">
        <v>70</v>
      </c>
      <c r="D30" s="139" t="s">
        <v>62</v>
      </c>
      <c r="E30" s="139">
        <v>2</v>
      </c>
      <c r="F30" s="140">
        <v>7900</v>
      </c>
      <c r="G30" s="222">
        <f t="shared" si="0"/>
        <v>3950</v>
      </c>
      <c r="H30" s="119"/>
      <c r="I30" s="141" t="s">
        <v>789</v>
      </c>
      <c r="J30" s="107" t="s">
        <v>11</v>
      </c>
    </row>
    <row r="31" spans="1:10">
      <c r="A31" s="138" t="s">
        <v>63</v>
      </c>
      <c r="B31" s="138" t="s">
        <v>64</v>
      </c>
      <c r="C31" s="139">
        <v>49</v>
      </c>
      <c r="D31" s="139" t="s">
        <v>65</v>
      </c>
      <c r="E31" s="139">
        <v>6</v>
      </c>
      <c r="F31" s="140">
        <v>11450</v>
      </c>
      <c r="G31" s="222">
        <f t="shared" si="0"/>
        <v>1908.3333333333333</v>
      </c>
      <c r="H31" s="107" t="s">
        <v>69</v>
      </c>
      <c r="I31" s="141" t="s">
        <v>789</v>
      </c>
      <c r="J31" s="109" t="s">
        <v>71</v>
      </c>
    </row>
    <row r="32" spans="1:10">
      <c r="A32" s="138" t="s">
        <v>66</v>
      </c>
      <c r="B32" s="138" t="s">
        <v>67</v>
      </c>
      <c r="C32" s="139">
        <v>25</v>
      </c>
      <c r="D32" s="139" t="s">
        <v>68</v>
      </c>
      <c r="E32" s="139">
        <v>6</v>
      </c>
      <c r="F32" s="140">
        <v>8735</v>
      </c>
      <c r="G32" s="222">
        <f t="shared" si="0"/>
        <v>1455.8333333333333</v>
      </c>
      <c r="H32" s="107" t="s">
        <v>69</v>
      </c>
      <c r="I32" s="141" t="s">
        <v>789</v>
      </c>
      <c r="J32" s="107" t="s">
        <v>11</v>
      </c>
    </row>
    <row r="33" spans="1:11">
      <c r="A33" s="138" t="s">
        <v>70</v>
      </c>
      <c r="B33" s="138" t="s">
        <v>785</v>
      </c>
      <c r="C33" s="139">
        <v>49</v>
      </c>
      <c r="D33" s="139" t="s">
        <v>68</v>
      </c>
      <c r="E33" s="139">
        <v>3</v>
      </c>
      <c r="F33" s="140">
        <v>9120</v>
      </c>
      <c r="G33" s="222">
        <f t="shared" si="0"/>
        <v>3040</v>
      </c>
      <c r="H33" s="107" t="s">
        <v>69</v>
      </c>
      <c r="I33" s="141" t="s">
        <v>789</v>
      </c>
      <c r="J33" s="107" t="s">
        <v>11</v>
      </c>
    </row>
    <row r="35" spans="1:11" ht="35.25" customHeight="1">
      <c r="A35" s="231" t="s">
        <v>788</v>
      </c>
      <c r="B35" s="232"/>
      <c r="C35" s="232"/>
      <c r="D35" s="232"/>
      <c r="E35" s="233"/>
      <c r="F35" s="2"/>
      <c r="G35" s="223"/>
      <c r="H35" s="121"/>
      <c r="I35" s="121"/>
      <c r="J35" s="98"/>
    </row>
    <row r="36" spans="1:11" ht="51">
      <c r="A36" s="4" t="s">
        <v>0</v>
      </c>
      <c r="B36" s="5" t="s">
        <v>1</v>
      </c>
      <c r="C36" s="6" t="s">
        <v>2</v>
      </c>
      <c r="D36" s="5" t="s">
        <v>3</v>
      </c>
      <c r="E36" s="4" t="s">
        <v>4</v>
      </c>
      <c r="F36" s="7" t="s">
        <v>5</v>
      </c>
      <c r="G36" s="221" t="s">
        <v>6</v>
      </c>
      <c r="H36" s="5" t="s">
        <v>7</v>
      </c>
      <c r="I36" s="5"/>
      <c r="J36" s="6" t="s">
        <v>8</v>
      </c>
      <c r="K36" s="92"/>
    </row>
    <row r="37" spans="1:11" hidden="1">
      <c r="A37" s="208" t="s">
        <v>600</v>
      </c>
      <c r="B37" s="209" t="s">
        <v>601</v>
      </c>
      <c r="C37" s="210">
        <v>3</v>
      </c>
      <c r="D37" s="211"/>
      <c r="E37" s="212" t="s">
        <v>602</v>
      </c>
      <c r="F37" s="213">
        <v>8100</v>
      </c>
      <c r="G37" s="214">
        <f>F37/15/10/20</f>
        <v>2.7</v>
      </c>
      <c r="H37" s="8"/>
      <c r="I37" s="8"/>
      <c r="J37" s="154" t="s">
        <v>603</v>
      </c>
    </row>
    <row r="38" spans="1:11" ht="25.5" hidden="1">
      <c r="A38" s="208" t="s">
        <v>604</v>
      </c>
      <c r="B38" s="209" t="s">
        <v>605</v>
      </c>
      <c r="C38" s="210">
        <v>30</v>
      </c>
      <c r="D38" s="211"/>
      <c r="E38" s="212" t="s">
        <v>606</v>
      </c>
      <c r="F38" s="213">
        <v>9350</v>
      </c>
      <c r="G38" s="214">
        <f>F38/1200</f>
        <v>7.791666666666667</v>
      </c>
      <c r="H38" s="8"/>
      <c r="I38" s="8"/>
      <c r="J38" s="154" t="s">
        <v>603</v>
      </c>
    </row>
    <row r="39" spans="1:11" ht="25.5">
      <c r="A39" s="9" t="s">
        <v>74</v>
      </c>
      <c r="B39" s="10" t="s">
        <v>75</v>
      </c>
      <c r="C39" s="11">
        <v>25</v>
      </c>
      <c r="D39" s="12" t="s">
        <v>76</v>
      </c>
      <c r="E39" s="12" t="s">
        <v>77</v>
      </c>
      <c r="F39" s="13">
        <v>11330</v>
      </c>
      <c r="G39" s="224">
        <v>94.416666666666671</v>
      </c>
      <c r="H39" s="122"/>
      <c r="I39" s="122"/>
      <c r="J39" s="109" t="s">
        <v>71</v>
      </c>
    </row>
    <row r="40" spans="1:11" ht="25.5">
      <c r="A40" s="9" t="s">
        <v>78</v>
      </c>
      <c r="B40" s="10" t="s">
        <v>79</v>
      </c>
      <c r="C40" s="11">
        <v>50</v>
      </c>
      <c r="D40" s="12" t="s">
        <v>76</v>
      </c>
      <c r="E40" s="12" t="s">
        <v>80</v>
      </c>
      <c r="F40" s="13">
        <v>15070</v>
      </c>
      <c r="G40" s="224">
        <v>188.375</v>
      </c>
      <c r="H40" s="122"/>
      <c r="I40" s="122"/>
      <c r="J40" s="109" t="s">
        <v>71</v>
      </c>
    </row>
    <row r="41" spans="1:11" ht="25.5">
      <c r="A41" s="9" t="s">
        <v>81</v>
      </c>
      <c r="B41" s="10" t="s">
        <v>82</v>
      </c>
      <c r="C41" s="11">
        <v>100</v>
      </c>
      <c r="D41" s="12" t="s">
        <v>76</v>
      </c>
      <c r="E41" s="12" t="s">
        <v>83</v>
      </c>
      <c r="F41" s="13">
        <v>20400</v>
      </c>
      <c r="G41" s="224">
        <v>340</v>
      </c>
      <c r="H41" s="122"/>
      <c r="I41" s="122"/>
      <c r="J41" s="109" t="s">
        <v>71</v>
      </c>
    </row>
    <row r="42" spans="1:11">
      <c r="A42" s="9" t="s">
        <v>84</v>
      </c>
      <c r="B42" s="10" t="s">
        <v>85</v>
      </c>
      <c r="C42" s="11" t="s">
        <v>86</v>
      </c>
      <c r="D42" s="12" t="s">
        <v>87</v>
      </c>
      <c r="E42" s="12" t="s">
        <v>88</v>
      </c>
      <c r="F42" s="13">
        <v>14060</v>
      </c>
      <c r="G42" s="224">
        <v>146.45833333333334</v>
      </c>
      <c r="H42" s="120" t="s">
        <v>89</v>
      </c>
      <c r="I42" s="126"/>
      <c r="J42" s="109" t="s">
        <v>71</v>
      </c>
    </row>
    <row r="43" spans="1:11">
      <c r="A43" s="9" t="s">
        <v>90</v>
      </c>
      <c r="B43" s="10" t="s">
        <v>91</v>
      </c>
      <c r="C43" s="11">
        <v>7</v>
      </c>
      <c r="D43" s="12" t="s">
        <v>87</v>
      </c>
      <c r="E43" s="12" t="s">
        <v>92</v>
      </c>
      <c r="F43" s="13">
        <v>22320</v>
      </c>
      <c r="G43" s="224">
        <v>155</v>
      </c>
      <c r="H43" s="122"/>
      <c r="I43" s="122"/>
      <c r="J43" s="109" t="s">
        <v>93</v>
      </c>
    </row>
    <row r="44" spans="1:11">
      <c r="A44" s="9" t="s">
        <v>94</v>
      </c>
      <c r="B44" s="10" t="s">
        <v>95</v>
      </c>
      <c r="C44" s="11">
        <v>9</v>
      </c>
      <c r="D44" s="12" t="s">
        <v>96</v>
      </c>
      <c r="E44" s="12" t="s">
        <v>97</v>
      </c>
      <c r="F44" s="13">
        <v>14880</v>
      </c>
      <c r="G44" s="224">
        <v>155</v>
      </c>
      <c r="H44" s="122"/>
      <c r="I44" s="122"/>
      <c r="J44" s="109" t="s">
        <v>93</v>
      </c>
    </row>
    <row r="45" spans="1:11">
      <c r="A45" s="9" t="s">
        <v>98</v>
      </c>
      <c r="B45" s="10" t="s">
        <v>99</v>
      </c>
      <c r="C45" s="11">
        <v>16</v>
      </c>
      <c r="D45" s="12" t="s">
        <v>100</v>
      </c>
      <c r="E45" s="12" t="s">
        <v>101</v>
      </c>
      <c r="F45" s="13">
        <v>14700</v>
      </c>
      <c r="G45" s="224">
        <v>245</v>
      </c>
      <c r="H45" s="122"/>
      <c r="I45" s="122"/>
      <c r="J45" s="109" t="s">
        <v>93</v>
      </c>
    </row>
    <row r="46" spans="1:11">
      <c r="A46" s="9" t="s">
        <v>102</v>
      </c>
      <c r="B46" s="10" t="s">
        <v>103</v>
      </c>
      <c r="C46" s="11">
        <v>16</v>
      </c>
      <c r="D46" s="12" t="s">
        <v>87</v>
      </c>
      <c r="E46" s="12" t="s">
        <v>104</v>
      </c>
      <c r="F46" s="13">
        <v>18370</v>
      </c>
      <c r="G46" s="224">
        <v>340.18518518518516</v>
      </c>
      <c r="H46" s="122"/>
      <c r="I46" s="122"/>
      <c r="J46" s="108">
        <v>42342</v>
      </c>
    </row>
    <row r="47" spans="1:11" hidden="1">
      <c r="A47" s="201" t="s">
        <v>607</v>
      </c>
      <c r="B47" s="202" t="s">
        <v>608</v>
      </c>
      <c r="C47" s="203">
        <v>7</v>
      </c>
      <c r="D47" s="204" t="s">
        <v>107</v>
      </c>
      <c r="E47" s="204" t="s">
        <v>108</v>
      </c>
      <c r="F47" s="205">
        <v>15650</v>
      </c>
      <c r="G47" s="206">
        <v>326.04000000000002</v>
      </c>
      <c r="H47" s="8"/>
      <c r="I47" s="8"/>
      <c r="J47" s="154" t="s">
        <v>603</v>
      </c>
    </row>
    <row r="48" spans="1:11">
      <c r="A48" s="9" t="s">
        <v>105</v>
      </c>
      <c r="B48" s="10" t="s">
        <v>106</v>
      </c>
      <c r="C48" s="11">
        <v>7</v>
      </c>
      <c r="D48" s="12" t="s">
        <v>107</v>
      </c>
      <c r="E48" s="12" t="s">
        <v>108</v>
      </c>
      <c r="F48" s="13">
        <v>15650</v>
      </c>
      <c r="G48" s="224">
        <v>326.04166666666669</v>
      </c>
      <c r="H48" s="122"/>
      <c r="I48" s="122"/>
      <c r="J48" s="109" t="s">
        <v>71</v>
      </c>
    </row>
    <row r="49" spans="1:10">
      <c r="A49" s="9" t="s">
        <v>109</v>
      </c>
      <c r="B49" s="10" t="s">
        <v>110</v>
      </c>
      <c r="C49" s="11">
        <v>7</v>
      </c>
      <c r="D49" s="12" t="s">
        <v>111</v>
      </c>
      <c r="E49" s="12" t="s">
        <v>112</v>
      </c>
      <c r="F49" s="13">
        <v>7080</v>
      </c>
      <c r="G49" s="224">
        <v>295</v>
      </c>
      <c r="H49" s="122"/>
      <c r="I49" s="122"/>
      <c r="J49" s="108">
        <v>42335</v>
      </c>
    </row>
    <row r="50" spans="1:10" ht="26.25">
      <c r="A50" s="9" t="s">
        <v>113</v>
      </c>
      <c r="B50" s="10" t="s">
        <v>114</v>
      </c>
      <c r="C50" s="11">
        <v>9</v>
      </c>
      <c r="D50" s="12" t="s">
        <v>107</v>
      </c>
      <c r="E50" s="12" t="s">
        <v>115</v>
      </c>
      <c r="F50" s="13">
        <v>18460</v>
      </c>
      <c r="G50" s="224">
        <v>384.58333333333331</v>
      </c>
      <c r="H50" s="122" t="s">
        <v>116</v>
      </c>
      <c r="I50" s="122"/>
      <c r="J50" s="109" t="s">
        <v>71</v>
      </c>
    </row>
    <row r="51" spans="1:10" hidden="1">
      <c r="A51" s="201" t="s">
        <v>609</v>
      </c>
      <c r="B51" s="202" t="s">
        <v>610</v>
      </c>
      <c r="C51" s="203">
        <v>7</v>
      </c>
      <c r="D51" s="204" t="s">
        <v>159</v>
      </c>
      <c r="E51" s="204" t="s">
        <v>108</v>
      </c>
      <c r="F51" s="205">
        <v>14400</v>
      </c>
      <c r="G51" s="206">
        <v>300</v>
      </c>
      <c r="H51" s="8"/>
      <c r="I51" s="8"/>
      <c r="J51" s="154" t="s">
        <v>603</v>
      </c>
    </row>
    <row r="52" spans="1:10">
      <c r="A52" s="9" t="s">
        <v>117</v>
      </c>
      <c r="B52" s="10" t="s">
        <v>118</v>
      </c>
      <c r="C52" s="11">
        <v>16</v>
      </c>
      <c r="D52" s="12" t="s">
        <v>107</v>
      </c>
      <c r="E52" s="12" t="s">
        <v>112</v>
      </c>
      <c r="F52" s="13">
        <v>15150</v>
      </c>
      <c r="G52" s="224">
        <v>631.25</v>
      </c>
      <c r="H52" s="122"/>
      <c r="I52" s="122"/>
      <c r="J52" s="109" t="s">
        <v>71</v>
      </c>
    </row>
    <row r="53" spans="1:10" ht="26.25" hidden="1">
      <c r="A53" s="201" t="s">
        <v>611</v>
      </c>
      <c r="B53" s="202" t="s">
        <v>612</v>
      </c>
      <c r="C53" s="203">
        <v>9</v>
      </c>
      <c r="D53" s="204" t="s">
        <v>159</v>
      </c>
      <c r="E53" s="204" t="s">
        <v>115</v>
      </c>
      <c r="F53" s="205">
        <v>17280</v>
      </c>
      <c r="G53" s="206">
        <v>360</v>
      </c>
      <c r="H53" s="91" t="s">
        <v>613</v>
      </c>
      <c r="I53" s="8"/>
      <c r="J53" s="154" t="s">
        <v>603</v>
      </c>
    </row>
    <row r="54" spans="1:10" hidden="1">
      <c r="A54" s="201" t="s">
        <v>614</v>
      </c>
      <c r="B54" s="202" t="s">
        <v>615</v>
      </c>
      <c r="C54" s="203">
        <v>10</v>
      </c>
      <c r="D54" s="204" t="s">
        <v>159</v>
      </c>
      <c r="E54" s="204" t="s">
        <v>616</v>
      </c>
      <c r="F54" s="205">
        <v>15480</v>
      </c>
      <c r="G54" s="206">
        <v>430</v>
      </c>
      <c r="H54" s="91"/>
      <c r="I54" s="8"/>
      <c r="J54" s="154" t="s">
        <v>603</v>
      </c>
    </row>
    <row r="55" spans="1:10">
      <c r="A55" s="9" t="s">
        <v>119</v>
      </c>
      <c r="B55" s="10" t="s">
        <v>120</v>
      </c>
      <c r="C55" s="11">
        <v>12</v>
      </c>
      <c r="D55" s="12" t="s">
        <v>111</v>
      </c>
      <c r="E55" s="12" t="s">
        <v>112</v>
      </c>
      <c r="F55" s="13">
        <v>11350</v>
      </c>
      <c r="G55" s="224">
        <v>472.91666666666669</v>
      </c>
      <c r="H55" s="122"/>
      <c r="I55" s="122"/>
      <c r="J55" s="108">
        <v>42342</v>
      </c>
    </row>
    <row r="56" spans="1:10">
      <c r="A56" s="9" t="s">
        <v>121</v>
      </c>
      <c r="B56" s="10" t="s">
        <v>122</v>
      </c>
      <c r="C56" s="11">
        <v>16</v>
      </c>
      <c r="D56" s="12" t="s">
        <v>111</v>
      </c>
      <c r="E56" s="12" t="s">
        <v>112</v>
      </c>
      <c r="F56" s="13">
        <v>15936</v>
      </c>
      <c r="G56" s="224">
        <v>664</v>
      </c>
      <c r="H56" s="122"/>
      <c r="I56" s="122"/>
      <c r="J56" s="108">
        <v>42342</v>
      </c>
    </row>
    <row r="57" spans="1:10" hidden="1">
      <c r="A57" s="201" t="s">
        <v>617</v>
      </c>
      <c r="B57" s="202" t="s">
        <v>618</v>
      </c>
      <c r="C57" s="203">
        <v>16</v>
      </c>
      <c r="D57" s="204" t="s">
        <v>159</v>
      </c>
      <c r="E57" s="204" t="s">
        <v>141</v>
      </c>
      <c r="F57" s="205">
        <v>8280</v>
      </c>
      <c r="G57" s="206">
        <v>690</v>
      </c>
      <c r="H57" s="8"/>
      <c r="I57" s="8"/>
      <c r="J57" s="154" t="s">
        <v>603</v>
      </c>
    </row>
    <row r="58" spans="1:10">
      <c r="A58" s="9" t="s">
        <v>123</v>
      </c>
      <c r="B58" s="10" t="s">
        <v>124</v>
      </c>
      <c r="C58" s="11">
        <v>25</v>
      </c>
      <c r="D58" s="12" t="s">
        <v>111</v>
      </c>
      <c r="E58" s="12" t="s">
        <v>125</v>
      </c>
      <c r="F58" s="13">
        <v>16970</v>
      </c>
      <c r="G58" s="224">
        <v>1060.625</v>
      </c>
      <c r="H58" s="122"/>
      <c r="I58" s="122"/>
      <c r="J58" s="109" t="s">
        <v>71</v>
      </c>
    </row>
    <row r="59" spans="1:10" ht="26.25">
      <c r="A59" s="9" t="s">
        <v>126</v>
      </c>
      <c r="B59" s="10" t="s">
        <v>127</v>
      </c>
      <c r="C59" s="11" t="s">
        <v>128</v>
      </c>
      <c r="D59" s="12" t="s">
        <v>111</v>
      </c>
      <c r="E59" s="12" t="s">
        <v>129</v>
      </c>
      <c r="F59" s="13">
        <v>21450</v>
      </c>
      <c r="G59" s="225">
        <v>1191.6666666666667</v>
      </c>
      <c r="H59" s="123" t="s">
        <v>130</v>
      </c>
      <c r="I59" s="131"/>
      <c r="J59" s="108">
        <v>42335</v>
      </c>
    </row>
    <row r="60" spans="1:10" hidden="1">
      <c r="A60" s="201" t="s">
        <v>619</v>
      </c>
      <c r="B60" s="202" t="s">
        <v>620</v>
      </c>
      <c r="C60" s="203">
        <v>36</v>
      </c>
      <c r="D60" s="204" t="s">
        <v>159</v>
      </c>
      <c r="E60" s="204" t="s">
        <v>141</v>
      </c>
      <c r="F60" s="205">
        <v>19200</v>
      </c>
      <c r="G60" s="206">
        <v>1600</v>
      </c>
      <c r="H60" s="8"/>
      <c r="I60" s="8"/>
      <c r="J60" s="154" t="s">
        <v>603</v>
      </c>
    </row>
    <row r="61" spans="1:10" hidden="1">
      <c r="A61" s="201" t="s">
        <v>621</v>
      </c>
      <c r="B61" s="202" t="s">
        <v>622</v>
      </c>
      <c r="C61" s="203">
        <v>49</v>
      </c>
      <c r="D61" s="204" t="s">
        <v>111</v>
      </c>
      <c r="E61" s="204" t="s">
        <v>133</v>
      </c>
      <c r="F61" s="205">
        <v>15920</v>
      </c>
      <c r="G61" s="206">
        <v>1990</v>
      </c>
      <c r="H61" s="8"/>
      <c r="I61" s="8"/>
      <c r="J61" s="154" t="s">
        <v>603</v>
      </c>
    </row>
    <row r="62" spans="1:10">
      <c r="A62" s="9" t="s">
        <v>131</v>
      </c>
      <c r="B62" s="10" t="s">
        <v>132</v>
      </c>
      <c r="C62" s="11">
        <v>49</v>
      </c>
      <c r="D62" s="12" t="s">
        <v>111</v>
      </c>
      <c r="E62" s="12" t="s">
        <v>133</v>
      </c>
      <c r="F62" s="13">
        <v>16421</v>
      </c>
      <c r="G62" s="224">
        <v>2052.625</v>
      </c>
      <c r="H62" s="122"/>
      <c r="I62" s="122"/>
      <c r="J62" s="108">
        <v>42342</v>
      </c>
    </row>
    <row r="63" spans="1:10">
      <c r="A63" s="9" t="s">
        <v>134</v>
      </c>
      <c r="B63" s="10" t="s">
        <v>135</v>
      </c>
      <c r="C63" s="11">
        <v>6</v>
      </c>
      <c r="D63" s="12" t="s">
        <v>136</v>
      </c>
      <c r="E63" s="12" t="s">
        <v>112</v>
      </c>
      <c r="F63" s="13">
        <v>10120</v>
      </c>
      <c r="G63" s="224">
        <v>421.66666666666669</v>
      </c>
      <c r="H63" s="122"/>
      <c r="I63" s="122"/>
      <c r="J63" s="108">
        <v>42335</v>
      </c>
    </row>
    <row r="64" spans="1:10" hidden="1">
      <c r="A64" s="201" t="s">
        <v>623</v>
      </c>
      <c r="B64" s="202" t="s">
        <v>624</v>
      </c>
      <c r="C64" s="203">
        <v>9</v>
      </c>
      <c r="D64" s="204" t="s">
        <v>136</v>
      </c>
      <c r="E64" s="204" t="s">
        <v>112</v>
      </c>
      <c r="F64" s="205">
        <v>14040</v>
      </c>
      <c r="G64" s="206">
        <v>585</v>
      </c>
      <c r="H64" s="8"/>
      <c r="I64" s="8"/>
      <c r="J64" s="154" t="s">
        <v>603</v>
      </c>
    </row>
    <row r="65" spans="1:10">
      <c r="A65" s="9" t="s">
        <v>137</v>
      </c>
      <c r="B65" s="10" t="s">
        <v>138</v>
      </c>
      <c r="C65" s="11">
        <v>10</v>
      </c>
      <c r="D65" s="12" t="s">
        <v>136</v>
      </c>
      <c r="E65" s="12" t="s">
        <v>129</v>
      </c>
      <c r="F65" s="13">
        <v>12190</v>
      </c>
      <c r="G65" s="224">
        <v>677.22222222222217</v>
      </c>
      <c r="H65" s="122"/>
      <c r="I65" s="122"/>
      <c r="J65" s="109" t="s">
        <v>71</v>
      </c>
    </row>
    <row r="66" spans="1:10">
      <c r="A66" s="9" t="s">
        <v>139</v>
      </c>
      <c r="B66" s="10" t="s">
        <v>140</v>
      </c>
      <c r="C66" s="11">
        <v>13</v>
      </c>
      <c r="D66" s="12" t="s">
        <v>136</v>
      </c>
      <c r="E66" s="12" t="s">
        <v>141</v>
      </c>
      <c r="F66" s="13">
        <v>10970</v>
      </c>
      <c r="G66" s="224">
        <v>914.16666666666663</v>
      </c>
      <c r="H66" s="122"/>
      <c r="I66" s="122"/>
      <c r="J66" s="109" t="s">
        <v>71</v>
      </c>
    </row>
    <row r="67" spans="1:10" hidden="1">
      <c r="A67" s="201" t="s">
        <v>625</v>
      </c>
      <c r="B67" s="202" t="s">
        <v>626</v>
      </c>
      <c r="C67" s="203">
        <v>15</v>
      </c>
      <c r="D67" s="204" t="s">
        <v>136</v>
      </c>
      <c r="E67" s="204" t="s">
        <v>141</v>
      </c>
      <c r="F67" s="205">
        <v>11700</v>
      </c>
      <c r="G67" s="206">
        <v>975</v>
      </c>
      <c r="H67" s="8"/>
      <c r="I67" s="8"/>
      <c r="J67" s="154" t="s">
        <v>603</v>
      </c>
    </row>
    <row r="68" spans="1:10">
      <c r="A68" s="9" t="s">
        <v>142</v>
      </c>
      <c r="B68" s="10" t="s">
        <v>143</v>
      </c>
      <c r="C68" s="11">
        <v>15</v>
      </c>
      <c r="D68" s="12" t="s">
        <v>136</v>
      </c>
      <c r="E68" s="12" t="s">
        <v>125</v>
      </c>
      <c r="F68" s="13">
        <v>16900</v>
      </c>
      <c r="G68" s="224">
        <v>1056.25</v>
      </c>
      <c r="H68" s="122"/>
      <c r="I68" s="122"/>
      <c r="J68" s="109" t="s">
        <v>71</v>
      </c>
    </row>
    <row r="69" spans="1:10">
      <c r="A69" s="9" t="s">
        <v>144</v>
      </c>
      <c r="B69" s="10" t="s">
        <v>145</v>
      </c>
      <c r="C69" s="11">
        <v>16</v>
      </c>
      <c r="D69" s="12" t="s">
        <v>136</v>
      </c>
      <c r="E69" s="12" t="s">
        <v>125</v>
      </c>
      <c r="F69" s="13">
        <v>17770</v>
      </c>
      <c r="G69" s="224">
        <v>1110.625</v>
      </c>
      <c r="H69" s="122"/>
      <c r="I69" s="122"/>
      <c r="J69" s="109" t="s">
        <v>71</v>
      </c>
    </row>
    <row r="70" spans="1:10" hidden="1">
      <c r="A70" s="201" t="s">
        <v>627</v>
      </c>
      <c r="B70" s="202" t="s">
        <v>628</v>
      </c>
      <c r="C70" s="203">
        <v>19</v>
      </c>
      <c r="D70" s="204" t="s">
        <v>136</v>
      </c>
      <c r="E70" s="204" t="s">
        <v>141</v>
      </c>
      <c r="F70" s="205">
        <v>15480</v>
      </c>
      <c r="G70" s="206">
        <v>1290</v>
      </c>
      <c r="H70" s="8"/>
      <c r="I70" s="8"/>
      <c r="J70" s="154" t="s">
        <v>603</v>
      </c>
    </row>
    <row r="71" spans="1:10">
      <c r="A71" s="9" t="s">
        <v>146</v>
      </c>
      <c r="B71" s="10" t="s">
        <v>147</v>
      </c>
      <c r="C71" s="11">
        <v>21</v>
      </c>
      <c r="D71" s="12" t="s">
        <v>136</v>
      </c>
      <c r="E71" s="12" t="s">
        <v>148</v>
      </c>
      <c r="F71" s="13">
        <v>13745</v>
      </c>
      <c r="G71" s="224">
        <v>1374.5</v>
      </c>
      <c r="H71" s="122"/>
      <c r="I71" s="122"/>
      <c r="J71" s="108">
        <v>42342</v>
      </c>
    </row>
    <row r="72" spans="1:10">
      <c r="A72" s="9" t="s">
        <v>149</v>
      </c>
      <c r="B72" s="10" t="s">
        <v>150</v>
      </c>
      <c r="C72" s="11">
        <v>25</v>
      </c>
      <c r="D72" s="12" t="s">
        <v>136</v>
      </c>
      <c r="E72" s="12" t="s">
        <v>141</v>
      </c>
      <c r="F72" s="13">
        <v>20295</v>
      </c>
      <c r="G72" s="224">
        <v>1691.25</v>
      </c>
      <c r="H72" s="122"/>
      <c r="I72" s="122"/>
      <c r="J72" s="108">
        <v>42335</v>
      </c>
    </row>
    <row r="73" spans="1:10">
      <c r="A73" s="9" t="s">
        <v>151</v>
      </c>
      <c r="B73" s="10" t="s">
        <v>152</v>
      </c>
      <c r="C73" s="11">
        <v>25</v>
      </c>
      <c r="D73" s="12" t="s">
        <v>136</v>
      </c>
      <c r="E73" s="12" t="s">
        <v>133</v>
      </c>
      <c r="F73" s="13">
        <v>14235</v>
      </c>
      <c r="G73" s="224">
        <v>1779.375</v>
      </c>
      <c r="H73" s="122"/>
      <c r="I73" s="122"/>
      <c r="J73" s="108">
        <v>42342</v>
      </c>
    </row>
    <row r="74" spans="1:10" hidden="1">
      <c r="A74" s="201" t="s">
        <v>629</v>
      </c>
      <c r="B74" s="202" t="s">
        <v>630</v>
      </c>
      <c r="C74" s="203">
        <v>36</v>
      </c>
      <c r="D74" s="204" t="s">
        <v>136</v>
      </c>
      <c r="E74" s="204" t="s">
        <v>216</v>
      </c>
      <c r="F74" s="205">
        <v>14700</v>
      </c>
      <c r="G74" s="206">
        <v>2450</v>
      </c>
      <c r="H74" s="91"/>
      <c r="I74" s="8"/>
      <c r="J74" s="154" t="s">
        <v>603</v>
      </c>
    </row>
    <row r="75" spans="1:10" hidden="1">
      <c r="A75" s="201" t="s">
        <v>631</v>
      </c>
      <c r="B75" s="202" t="s">
        <v>632</v>
      </c>
      <c r="C75" s="203">
        <v>36</v>
      </c>
      <c r="D75" s="204" t="s">
        <v>136</v>
      </c>
      <c r="E75" s="204" t="s">
        <v>216</v>
      </c>
      <c r="F75" s="205">
        <v>14700</v>
      </c>
      <c r="G75" s="206">
        <v>2450</v>
      </c>
      <c r="H75" s="207" t="s">
        <v>294</v>
      </c>
      <c r="I75" s="24"/>
      <c r="J75" s="154" t="s">
        <v>603</v>
      </c>
    </row>
    <row r="76" spans="1:10" hidden="1">
      <c r="A76" s="201" t="s">
        <v>633</v>
      </c>
      <c r="B76" s="202" t="s">
        <v>634</v>
      </c>
      <c r="C76" s="203">
        <v>49</v>
      </c>
      <c r="D76" s="204" t="s">
        <v>136</v>
      </c>
      <c r="E76" s="204" t="s">
        <v>155</v>
      </c>
      <c r="F76" s="205">
        <v>14240</v>
      </c>
      <c r="G76" s="206">
        <v>3560</v>
      </c>
      <c r="H76" s="91"/>
      <c r="I76" s="8"/>
      <c r="J76" s="154" t="s">
        <v>603</v>
      </c>
    </row>
    <row r="77" spans="1:10">
      <c r="A77" s="9" t="s">
        <v>153</v>
      </c>
      <c r="B77" s="10" t="s">
        <v>154</v>
      </c>
      <c r="C77" s="11">
        <v>49</v>
      </c>
      <c r="D77" s="12" t="s">
        <v>136</v>
      </c>
      <c r="E77" s="12" t="s">
        <v>155</v>
      </c>
      <c r="F77" s="13">
        <v>14340</v>
      </c>
      <c r="G77" s="224">
        <v>3585</v>
      </c>
      <c r="H77" s="122"/>
      <c r="I77" s="122"/>
      <c r="J77" s="109" t="s">
        <v>71</v>
      </c>
    </row>
    <row r="78" spans="1:10" ht="15" customHeight="1">
      <c r="A78" s="234" t="s">
        <v>156</v>
      </c>
      <c r="B78" s="235"/>
      <c r="C78" s="235"/>
      <c r="D78" s="235"/>
      <c r="E78" s="235"/>
      <c r="F78" s="235"/>
      <c r="G78" s="236"/>
      <c r="H78" s="237"/>
      <c r="I78" s="237"/>
      <c r="J78" s="238"/>
    </row>
    <row r="79" spans="1:10">
      <c r="A79" s="14" t="s">
        <v>157</v>
      </c>
      <c r="B79" s="15" t="s">
        <v>158</v>
      </c>
      <c r="C79" s="16">
        <v>81</v>
      </c>
      <c r="D79" s="17" t="s">
        <v>159</v>
      </c>
      <c r="E79" s="17" t="s">
        <v>133</v>
      </c>
      <c r="F79" s="18">
        <v>29120</v>
      </c>
      <c r="G79" s="224">
        <v>3640</v>
      </c>
      <c r="H79" s="122"/>
      <c r="I79" s="122"/>
      <c r="J79" s="110" t="s">
        <v>93</v>
      </c>
    </row>
    <row r="80" spans="1:10">
      <c r="A80" s="14" t="s">
        <v>160</v>
      </c>
      <c r="B80" s="15" t="s">
        <v>161</v>
      </c>
      <c r="C80" s="16">
        <v>90</v>
      </c>
      <c r="D80" s="17" t="s">
        <v>159</v>
      </c>
      <c r="E80" s="17" t="s">
        <v>155</v>
      </c>
      <c r="F80" s="18">
        <v>17645</v>
      </c>
      <c r="G80" s="224">
        <v>4411.25</v>
      </c>
      <c r="H80" s="122"/>
      <c r="I80" s="122"/>
      <c r="J80" s="109" t="s">
        <v>71</v>
      </c>
    </row>
    <row r="81" spans="1:10" hidden="1">
      <c r="A81" s="195" t="s">
        <v>635</v>
      </c>
      <c r="B81" s="196" t="s">
        <v>636</v>
      </c>
      <c r="C81" s="197">
        <v>100</v>
      </c>
      <c r="D81" s="198" t="s">
        <v>159</v>
      </c>
      <c r="E81" s="198" t="s">
        <v>155</v>
      </c>
      <c r="F81" s="199">
        <v>18000</v>
      </c>
      <c r="G81" s="200">
        <v>4500</v>
      </c>
      <c r="H81" s="8"/>
      <c r="I81" s="8"/>
      <c r="J81" s="154" t="s">
        <v>603</v>
      </c>
    </row>
    <row r="82" spans="1:10">
      <c r="A82" s="14" t="s">
        <v>162</v>
      </c>
      <c r="B82" s="15" t="s">
        <v>163</v>
      </c>
      <c r="C82" s="16">
        <v>150</v>
      </c>
      <c r="D82" s="17" t="s">
        <v>159</v>
      </c>
      <c r="E82" s="17" t="s">
        <v>164</v>
      </c>
      <c r="F82" s="18">
        <v>12990</v>
      </c>
      <c r="G82" s="224">
        <v>6495</v>
      </c>
      <c r="H82" s="122"/>
      <c r="I82" s="122"/>
      <c r="J82" s="108">
        <v>42342</v>
      </c>
    </row>
    <row r="83" spans="1:10" ht="26.25">
      <c r="A83" s="14" t="s">
        <v>165</v>
      </c>
      <c r="B83" s="15" t="s">
        <v>166</v>
      </c>
      <c r="C83" s="16">
        <v>280</v>
      </c>
      <c r="D83" s="17" t="s">
        <v>159</v>
      </c>
      <c r="E83" s="17" t="s">
        <v>167</v>
      </c>
      <c r="F83" s="18">
        <v>15330</v>
      </c>
      <c r="G83" s="224">
        <v>15330</v>
      </c>
      <c r="H83" s="124" t="s">
        <v>168</v>
      </c>
      <c r="I83" s="126"/>
      <c r="J83" s="108">
        <v>42335</v>
      </c>
    </row>
    <row r="84" spans="1:10">
      <c r="A84" s="14" t="s">
        <v>169</v>
      </c>
      <c r="B84" s="15" t="s">
        <v>170</v>
      </c>
      <c r="C84" s="16">
        <v>100</v>
      </c>
      <c r="D84" s="17" t="s">
        <v>136</v>
      </c>
      <c r="E84" s="17" t="s">
        <v>164</v>
      </c>
      <c r="F84" s="18">
        <v>14440</v>
      </c>
      <c r="G84" s="224">
        <v>7220</v>
      </c>
      <c r="H84" s="122"/>
      <c r="I84" s="131"/>
      <c r="J84" s="109" t="s">
        <v>71</v>
      </c>
    </row>
    <row r="85" spans="1:10" hidden="1">
      <c r="A85" s="195" t="s">
        <v>171</v>
      </c>
      <c r="B85" s="196" t="s">
        <v>172</v>
      </c>
      <c r="C85" s="197" t="s">
        <v>173</v>
      </c>
      <c r="D85" s="198" t="s">
        <v>136</v>
      </c>
      <c r="E85" s="198" t="s">
        <v>164</v>
      </c>
      <c r="F85" s="199">
        <v>14600</v>
      </c>
      <c r="G85" s="200">
        <v>7300</v>
      </c>
      <c r="H85" s="215" t="s">
        <v>89</v>
      </c>
      <c r="I85" s="126"/>
      <c r="J85" s="154" t="s">
        <v>603</v>
      </c>
    </row>
    <row r="86" spans="1:10" ht="25.5" hidden="1">
      <c r="A86" s="195" t="s">
        <v>637</v>
      </c>
      <c r="B86" s="196" t="s">
        <v>638</v>
      </c>
      <c r="C86" s="197">
        <v>30</v>
      </c>
      <c r="D86" s="198" t="s">
        <v>59</v>
      </c>
      <c r="E86" s="198" t="s">
        <v>133</v>
      </c>
      <c r="F86" s="199">
        <v>19440</v>
      </c>
      <c r="G86" s="200">
        <v>2430</v>
      </c>
      <c r="H86" s="8"/>
      <c r="I86" s="8"/>
      <c r="J86" s="154" t="s">
        <v>603</v>
      </c>
    </row>
    <row r="87" spans="1:10" ht="25.5" hidden="1">
      <c r="A87" s="195" t="s">
        <v>639</v>
      </c>
      <c r="B87" s="196" t="s">
        <v>640</v>
      </c>
      <c r="C87" s="197">
        <v>50</v>
      </c>
      <c r="D87" s="198" t="s">
        <v>59</v>
      </c>
      <c r="E87" s="198" t="s">
        <v>155</v>
      </c>
      <c r="F87" s="199">
        <v>14920</v>
      </c>
      <c r="G87" s="200">
        <v>3730</v>
      </c>
      <c r="H87" s="8"/>
      <c r="I87" s="8"/>
      <c r="J87" s="154" t="s">
        <v>603</v>
      </c>
    </row>
    <row r="88" spans="1:10" ht="25.5">
      <c r="A88" s="14" t="s">
        <v>174</v>
      </c>
      <c r="B88" s="15" t="s">
        <v>175</v>
      </c>
      <c r="C88" s="16">
        <v>50</v>
      </c>
      <c r="D88" s="17" t="s">
        <v>176</v>
      </c>
      <c r="E88" s="17" t="s">
        <v>155</v>
      </c>
      <c r="F88" s="18">
        <v>14360</v>
      </c>
      <c r="G88" s="224">
        <v>3590</v>
      </c>
      <c r="H88" s="122"/>
      <c r="I88" s="131"/>
      <c r="J88" s="108">
        <v>42342</v>
      </c>
    </row>
    <row r="89" spans="1:10" ht="25.5" hidden="1">
      <c r="A89" s="195" t="s">
        <v>641</v>
      </c>
      <c r="B89" s="196" t="s">
        <v>642</v>
      </c>
      <c r="C89" s="197">
        <v>67</v>
      </c>
      <c r="D89" s="198" t="s">
        <v>59</v>
      </c>
      <c r="E89" s="198" t="s">
        <v>164</v>
      </c>
      <c r="F89" s="199">
        <v>11360</v>
      </c>
      <c r="G89" s="200">
        <v>5680</v>
      </c>
      <c r="H89" s="8"/>
      <c r="I89" s="8"/>
      <c r="J89" s="154" t="s">
        <v>603</v>
      </c>
    </row>
    <row r="90" spans="1:10" ht="25.5" hidden="1">
      <c r="A90" s="195" t="s">
        <v>643</v>
      </c>
      <c r="B90" s="196" t="s">
        <v>644</v>
      </c>
      <c r="C90" s="197">
        <v>74</v>
      </c>
      <c r="D90" s="198" t="s">
        <v>59</v>
      </c>
      <c r="E90" s="198" t="s">
        <v>164</v>
      </c>
      <c r="F90" s="199">
        <v>12900</v>
      </c>
      <c r="G90" s="200">
        <v>6450</v>
      </c>
      <c r="H90" s="8"/>
      <c r="I90" s="8"/>
      <c r="J90" s="154" t="s">
        <v>603</v>
      </c>
    </row>
    <row r="91" spans="1:10" ht="25.5">
      <c r="A91" s="14" t="s">
        <v>177</v>
      </c>
      <c r="B91" s="15" t="s">
        <v>178</v>
      </c>
      <c r="C91" s="16">
        <v>100</v>
      </c>
      <c r="D91" s="17" t="s">
        <v>59</v>
      </c>
      <c r="E91" s="17" t="s">
        <v>164</v>
      </c>
      <c r="F91" s="18">
        <v>14470</v>
      </c>
      <c r="G91" s="224">
        <v>7235</v>
      </c>
      <c r="H91" s="122"/>
      <c r="I91" s="131"/>
      <c r="J91" s="108">
        <v>42342</v>
      </c>
    </row>
    <row r="92" spans="1:10" ht="26.25">
      <c r="A92" s="14" t="s">
        <v>179</v>
      </c>
      <c r="B92" s="15" t="s">
        <v>180</v>
      </c>
      <c r="C92" s="16" t="s">
        <v>181</v>
      </c>
      <c r="D92" s="17" t="s">
        <v>59</v>
      </c>
      <c r="E92" s="17" t="s">
        <v>167</v>
      </c>
      <c r="F92" s="18">
        <v>14420</v>
      </c>
      <c r="G92" s="224">
        <v>14420</v>
      </c>
      <c r="H92" s="125" t="s">
        <v>182</v>
      </c>
      <c r="I92" s="126"/>
      <c r="J92" s="108">
        <v>42342</v>
      </c>
    </row>
    <row r="93" spans="1:10" ht="38.25">
      <c r="A93" s="14" t="s">
        <v>183</v>
      </c>
      <c r="B93" s="15" t="s">
        <v>184</v>
      </c>
      <c r="C93" s="16">
        <v>67</v>
      </c>
      <c r="D93" s="17" t="s">
        <v>185</v>
      </c>
      <c r="E93" s="17" t="s">
        <v>164</v>
      </c>
      <c r="F93" s="18">
        <v>16930</v>
      </c>
      <c r="G93" s="224">
        <v>8465</v>
      </c>
      <c r="H93" s="126"/>
      <c r="I93" s="126"/>
      <c r="J93" s="108">
        <v>42335</v>
      </c>
    </row>
    <row r="94" spans="1:10" ht="25.5" hidden="1">
      <c r="A94" s="195" t="s">
        <v>645</v>
      </c>
      <c r="B94" s="196" t="s">
        <v>646</v>
      </c>
      <c r="C94" s="197">
        <v>42</v>
      </c>
      <c r="D94" s="198" t="s">
        <v>647</v>
      </c>
      <c r="E94" s="198" t="s">
        <v>155</v>
      </c>
      <c r="F94" s="199">
        <f>G94*4</f>
        <v>17720</v>
      </c>
      <c r="G94" s="200">
        <v>4430</v>
      </c>
      <c r="H94" s="8"/>
      <c r="I94" s="8"/>
      <c r="J94" s="154" t="s">
        <v>603</v>
      </c>
    </row>
    <row r="95" spans="1:10" ht="25.5">
      <c r="A95" s="14" t="s">
        <v>186</v>
      </c>
      <c r="B95" s="15" t="s">
        <v>187</v>
      </c>
      <c r="C95" s="16">
        <v>68</v>
      </c>
      <c r="D95" s="17" t="s">
        <v>188</v>
      </c>
      <c r="E95" s="17" t="s">
        <v>164</v>
      </c>
      <c r="F95" s="18">
        <v>15040</v>
      </c>
      <c r="G95" s="224">
        <v>7520</v>
      </c>
      <c r="H95" s="122"/>
      <c r="I95" s="131"/>
      <c r="J95" s="108">
        <v>42342</v>
      </c>
    </row>
    <row r="96" spans="1:10" ht="26.25">
      <c r="A96" s="14" t="s">
        <v>189</v>
      </c>
      <c r="B96" s="15" t="s">
        <v>190</v>
      </c>
      <c r="C96" s="16">
        <v>250</v>
      </c>
      <c r="D96" s="17" t="s">
        <v>59</v>
      </c>
      <c r="E96" s="17" t="s">
        <v>167</v>
      </c>
      <c r="F96" s="18">
        <v>21900</v>
      </c>
      <c r="G96" s="224">
        <v>21900</v>
      </c>
      <c r="H96" s="124" t="s">
        <v>168</v>
      </c>
      <c r="I96" s="126"/>
      <c r="J96" s="109" t="s">
        <v>71</v>
      </c>
    </row>
    <row r="97" spans="1:10" ht="26.25" hidden="1">
      <c r="A97" s="195" t="s">
        <v>648</v>
      </c>
      <c r="B97" s="196" t="s">
        <v>649</v>
      </c>
      <c r="C97" s="197">
        <v>250</v>
      </c>
      <c r="D97" s="198" t="s">
        <v>59</v>
      </c>
      <c r="E97" s="198" t="s">
        <v>167</v>
      </c>
      <c r="F97" s="199">
        <v>15550</v>
      </c>
      <c r="G97" s="200">
        <v>15550</v>
      </c>
      <c r="H97" s="184" t="s">
        <v>168</v>
      </c>
      <c r="I97" s="217"/>
      <c r="J97" s="154" t="s">
        <v>603</v>
      </c>
    </row>
    <row r="98" spans="1:10" ht="26.25">
      <c r="A98" s="14" t="s">
        <v>191</v>
      </c>
      <c r="B98" s="15" t="s">
        <v>192</v>
      </c>
      <c r="C98" s="16">
        <v>150</v>
      </c>
      <c r="D98" s="17" t="s">
        <v>59</v>
      </c>
      <c r="E98" s="17" t="s">
        <v>167</v>
      </c>
      <c r="F98" s="18">
        <v>11580</v>
      </c>
      <c r="G98" s="224">
        <v>11580</v>
      </c>
      <c r="H98" s="125" t="s">
        <v>182</v>
      </c>
      <c r="I98" s="126"/>
      <c r="J98" s="108">
        <v>42342</v>
      </c>
    </row>
    <row r="99" spans="1:10" ht="15" customHeight="1">
      <c r="A99" s="234" t="s">
        <v>193</v>
      </c>
      <c r="B99" s="235"/>
      <c r="C99" s="235"/>
      <c r="D99" s="235"/>
      <c r="E99" s="235"/>
      <c r="F99" s="235"/>
      <c r="G99" s="236"/>
      <c r="H99" s="237"/>
      <c r="I99" s="237"/>
      <c r="J99" s="238"/>
    </row>
    <row r="100" spans="1:10" hidden="1">
      <c r="A100" s="185" t="s">
        <v>650</v>
      </c>
      <c r="B100" s="186" t="s">
        <v>651</v>
      </c>
      <c r="C100" s="187">
        <v>10</v>
      </c>
      <c r="D100" s="187" t="s">
        <v>196</v>
      </c>
      <c r="E100" s="188" t="s">
        <v>148</v>
      </c>
      <c r="F100" s="189">
        <v>11000</v>
      </c>
      <c r="G100" s="190">
        <v>1100</v>
      </c>
      <c r="H100" s="8"/>
      <c r="I100" s="8"/>
      <c r="J100" s="154" t="s">
        <v>603</v>
      </c>
    </row>
    <row r="101" spans="1:10">
      <c r="A101" s="19" t="s">
        <v>194</v>
      </c>
      <c r="B101" s="20" t="s">
        <v>195</v>
      </c>
      <c r="C101" s="21">
        <v>10</v>
      </c>
      <c r="D101" s="21" t="s">
        <v>196</v>
      </c>
      <c r="E101" s="102" t="s">
        <v>148</v>
      </c>
      <c r="F101" s="22">
        <v>11360</v>
      </c>
      <c r="G101" s="224">
        <v>1136</v>
      </c>
      <c r="H101" s="122"/>
      <c r="I101" s="122"/>
      <c r="J101" s="108">
        <v>42342</v>
      </c>
    </row>
    <row r="102" spans="1:10" hidden="1">
      <c r="A102" s="185" t="s">
        <v>652</v>
      </c>
      <c r="B102" s="186" t="s">
        <v>653</v>
      </c>
      <c r="C102" s="187">
        <v>12</v>
      </c>
      <c r="D102" s="187" t="s">
        <v>196</v>
      </c>
      <c r="E102" s="188" t="s">
        <v>148</v>
      </c>
      <c r="F102" s="189">
        <v>12360</v>
      </c>
      <c r="G102" s="190">
        <v>1236</v>
      </c>
      <c r="H102" s="8"/>
      <c r="I102" s="8"/>
      <c r="J102" s="154" t="s">
        <v>603</v>
      </c>
    </row>
    <row r="103" spans="1:10">
      <c r="A103" s="19" t="s">
        <v>197</v>
      </c>
      <c r="B103" s="20" t="s">
        <v>198</v>
      </c>
      <c r="C103" s="21">
        <v>12</v>
      </c>
      <c r="D103" s="21" t="s">
        <v>196</v>
      </c>
      <c r="E103" s="102" t="s">
        <v>148</v>
      </c>
      <c r="F103" s="22">
        <v>12360</v>
      </c>
      <c r="G103" s="224">
        <v>1236</v>
      </c>
      <c r="H103" s="122"/>
      <c r="I103" s="122"/>
      <c r="J103" s="108">
        <v>42335</v>
      </c>
    </row>
    <row r="104" spans="1:10" hidden="1">
      <c r="A104" s="185" t="s">
        <v>654</v>
      </c>
      <c r="B104" s="186" t="s">
        <v>655</v>
      </c>
      <c r="C104" s="187">
        <v>13</v>
      </c>
      <c r="D104" s="187" t="s">
        <v>196</v>
      </c>
      <c r="E104" s="188" t="s">
        <v>148</v>
      </c>
      <c r="F104" s="189">
        <v>13400</v>
      </c>
      <c r="G104" s="190">
        <v>1340</v>
      </c>
      <c r="H104" s="91"/>
      <c r="I104" s="8"/>
      <c r="J104" s="154" t="s">
        <v>603</v>
      </c>
    </row>
    <row r="105" spans="1:10" hidden="1">
      <c r="A105" s="185" t="s">
        <v>656</v>
      </c>
      <c r="B105" s="186" t="s">
        <v>657</v>
      </c>
      <c r="C105" s="187">
        <v>13</v>
      </c>
      <c r="D105" s="187" t="s">
        <v>196</v>
      </c>
      <c r="E105" s="188" t="s">
        <v>141</v>
      </c>
      <c r="F105" s="189">
        <v>16080</v>
      </c>
      <c r="G105" s="190">
        <v>1340</v>
      </c>
      <c r="H105" s="91"/>
      <c r="I105" s="8"/>
      <c r="J105" s="154" t="s">
        <v>603</v>
      </c>
    </row>
    <row r="106" spans="1:10" ht="51.75" hidden="1">
      <c r="A106" s="185" t="s">
        <v>658</v>
      </c>
      <c r="B106" s="186" t="s">
        <v>659</v>
      </c>
      <c r="C106" s="187">
        <v>13</v>
      </c>
      <c r="D106" s="187" t="s">
        <v>196</v>
      </c>
      <c r="E106" s="188" t="s">
        <v>660</v>
      </c>
      <c r="F106" s="189">
        <v>22400</v>
      </c>
      <c r="G106" s="190">
        <v>1400</v>
      </c>
      <c r="H106" s="91" t="s">
        <v>661</v>
      </c>
      <c r="I106" s="8"/>
      <c r="J106" s="154" t="s">
        <v>603</v>
      </c>
    </row>
    <row r="107" spans="1:10">
      <c r="A107" s="19" t="s">
        <v>199</v>
      </c>
      <c r="B107" s="20" t="s">
        <v>200</v>
      </c>
      <c r="C107" s="21">
        <v>16</v>
      </c>
      <c r="D107" s="21" t="s">
        <v>196</v>
      </c>
      <c r="E107" s="102" t="s">
        <v>201</v>
      </c>
      <c r="F107" s="22">
        <v>14890</v>
      </c>
      <c r="G107" s="224">
        <v>1654.4444444444443</v>
      </c>
      <c r="H107" s="127"/>
      <c r="I107" s="127"/>
      <c r="J107" s="109" t="s">
        <v>71</v>
      </c>
    </row>
    <row r="108" spans="1:10" ht="26.25">
      <c r="A108" s="19" t="s">
        <v>202</v>
      </c>
      <c r="B108" s="20" t="s">
        <v>203</v>
      </c>
      <c r="C108" s="21" t="s">
        <v>204</v>
      </c>
      <c r="D108" s="21" t="s">
        <v>196</v>
      </c>
      <c r="E108" s="102" t="s">
        <v>201</v>
      </c>
      <c r="F108" s="22">
        <v>10170</v>
      </c>
      <c r="G108" s="224">
        <v>1130</v>
      </c>
      <c r="H108" s="128" t="s">
        <v>130</v>
      </c>
      <c r="I108" s="126"/>
      <c r="J108" s="108">
        <v>42335</v>
      </c>
    </row>
    <row r="109" spans="1:10">
      <c r="A109" s="19" t="s">
        <v>205</v>
      </c>
      <c r="B109" s="20" t="s">
        <v>206</v>
      </c>
      <c r="C109" s="21">
        <v>19</v>
      </c>
      <c r="D109" s="21" t="s">
        <v>196</v>
      </c>
      <c r="E109" s="102" t="s">
        <v>133</v>
      </c>
      <c r="F109" s="22">
        <v>14320</v>
      </c>
      <c r="G109" s="224">
        <v>1790</v>
      </c>
      <c r="H109" s="126" t="s">
        <v>207</v>
      </c>
      <c r="I109" s="126"/>
      <c r="J109" s="109" t="s">
        <v>71</v>
      </c>
    </row>
    <row r="110" spans="1:10">
      <c r="A110" s="19" t="s">
        <v>208</v>
      </c>
      <c r="B110" s="20" t="s">
        <v>209</v>
      </c>
      <c r="C110" s="21">
        <v>19</v>
      </c>
      <c r="D110" s="21" t="s">
        <v>196</v>
      </c>
      <c r="E110" s="102" t="s">
        <v>133</v>
      </c>
      <c r="F110" s="22">
        <v>14320</v>
      </c>
      <c r="G110" s="224">
        <v>1790</v>
      </c>
      <c r="H110" s="126" t="s">
        <v>207</v>
      </c>
      <c r="I110" s="126"/>
      <c r="J110" s="109" t="s">
        <v>71</v>
      </c>
    </row>
    <row r="111" spans="1:10">
      <c r="A111" s="19" t="s">
        <v>210</v>
      </c>
      <c r="B111" s="20" t="s">
        <v>211</v>
      </c>
      <c r="C111" s="21">
        <v>19</v>
      </c>
      <c r="D111" s="21" t="s">
        <v>196</v>
      </c>
      <c r="E111" s="102" t="s">
        <v>133</v>
      </c>
      <c r="F111" s="22">
        <v>14320</v>
      </c>
      <c r="G111" s="224">
        <v>1790</v>
      </c>
      <c r="H111" s="126" t="s">
        <v>207</v>
      </c>
      <c r="I111" s="126"/>
      <c r="J111" s="109" t="s">
        <v>71</v>
      </c>
    </row>
    <row r="112" spans="1:10">
      <c r="A112" s="19" t="s">
        <v>212</v>
      </c>
      <c r="B112" s="20" t="s">
        <v>213</v>
      </c>
      <c r="C112" s="21">
        <v>19</v>
      </c>
      <c r="D112" s="21" t="s">
        <v>196</v>
      </c>
      <c r="E112" s="102" t="s">
        <v>133</v>
      </c>
      <c r="F112" s="22">
        <v>14320</v>
      </c>
      <c r="G112" s="224">
        <v>1790</v>
      </c>
      <c r="H112" s="126" t="s">
        <v>207</v>
      </c>
      <c r="I112" s="126"/>
      <c r="J112" s="109" t="s">
        <v>71</v>
      </c>
    </row>
    <row r="113" spans="1:10" ht="26.25">
      <c r="A113" s="19" t="s">
        <v>214</v>
      </c>
      <c r="B113" s="20" t="s">
        <v>215</v>
      </c>
      <c r="C113" s="21">
        <v>19</v>
      </c>
      <c r="D113" s="21" t="s">
        <v>196</v>
      </c>
      <c r="E113" s="102" t="s">
        <v>216</v>
      </c>
      <c r="F113" s="22">
        <v>11340</v>
      </c>
      <c r="G113" s="224">
        <v>1890</v>
      </c>
      <c r="H113" s="129" t="s">
        <v>217</v>
      </c>
      <c r="I113" s="126"/>
      <c r="J113" s="108">
        <v>42335</v>
      </c>
    </row>
    <row r="114" spans="1:10" ht="26.25">
      <c r="A114" s="19" t="s">
        <v>218</v>
      </c>
      <c r="B114" s="20" t="s">
        <v>219</v>
      </c>
      <c r="C114" s="21">
        <v>19</v>
      </c>
      <c r="D114" s="21" t="s">
        <v>196</v>
      </c>
      <c r="E114" s="102" t="s">
        <v>216</v>
      </c>
      <c r="F114" s="22">
        <v>11340</v>
      </c>
      <c r="G114" s="224">
        <v>1890</v>
      </c>
      <c r="H114" s="129" t="s">
        <v>220</v>
      </c>
      <c r="I114" s="126"/>
      <c r="J114" s="108">
        <v>42342</v>
      </c>
    </row>
    <row r="115" spans="1:10" ht="26.25">
      <c r="A115" s="19" t="s">
        <v>221</v>
      </c>
      <c r="B115" s="20" t="s">
        <v>222</v>
      </c>
      <c r="C115" s="21">
        <v>19</v>
      </c>
      <c r="D115" s="21" t="s">
        <v>196</v>
      </c>
      <c r="E115" s="102" t="s">
        <v>216</v>
      </c>
      <c r="F115" s="22">
        <v>11340</v>
      </c>
      <c r="G115" s="224">
        <v>1890</v>
      </c>
      <c r="H115" s="129" t="s">
        <v>217</v>
      </c>
      <c r="I115" s="126"/>
      <c r="J115" s="109" t="s">
        <v>71</v>
      </c>
    </row>
    <row r="116" spans="1:10" ht="26.25" hidden="1">
      <c r="A116" s="185" t="s">
        <v>662</v>
      </c>
      <c r="B116" s="186" t="s">
        <v>663</v>
      </c>
      <c r="C116" s="187">
        <v>19</v>
      </c>
      <c r="D116" s="187" t="s">
        <v>196</v>
      </c>
      <c r="E116" s="188" t="s">
        <v>216</v>
      </c>
      <c r="F116" s="189">
        <v>11340</v>
      </c>
      <c r="G116" s="190">
        <v>1890</v>
      </c>
      <c r="H116" s="193" t="s">
        <v>217</v>
      </c>
      <c r="I116" s="217"/>
      <c r="J116" s="154" t="s">
        <v>603</v>
      </c>
    </row>
    <row r="117" spans="1:10" hidden="1">
      <c r="A117" s="185" t="s">
        <v>664</v>
      </c>
      <c r="B117" s="186" t="s">
        <v>665</v>
      </c>
      <c r="C117" s="187">
        <v>19</v>
      </c>
      <c r="D117" s="187" t="s">
        <v>196</v>
      </c>
      <c r="E117" s="188" t="s">
        <v>216</v>
      </c>
      <c r="F117" s="189">
        <v>11340</v>
      </c>
      <c r="G117" s="190">
        <v>1890</v>
      </c>
      <c r="H117" s="91"/>
      <c r="I117" s="8"/>
      <c r="J117" s="154" t="s">
        <v>603</v>
      </c>
    </row>
    <row r="118" spans="1:10" ht="26.25">
      <c r="A118" s="19" t="s">
        <v>223</v>
      </c>
      <c r="B118" s="20" t="s">
        <v>224</v>
      </c>
      <c r="C118" s="21">
        <v>19</v>
      </c>
      <c r="D118" s="21" t="s">
        <v>196</v>
      </c>
      <c r="E118" s="102" t="s">
        <v>133</v>
      </c>
      <c r="F118" s="22">
        <v>15120</v>
      </c>
      <c r="G118" s="224">
        <v>1890</v>
      </c>
      <c r="H118" s="129" t="s">
        <v>217</v>
      </c>
      <c r="I118" s="126"/>
      <c r="J118" s="109" t="s">
        <v>71</v>
      </c>
    </row>
    <row r="119" spans="1:10" hidden="1">
      <c r="A119" s="185" t="s">
        <v>666</v>
      </c>
      <c r="B119" s="186" t="s">
        <v>667</v>
      </c>
      <c r="C119" s="187">
        <v>19</v>
      </c>
      <c r="D119" s="187" t="s">
        <v>196</v>
      </c>
      <c r="E119" s="188" t="s">
        <v>216</v>
      </c>
      <c r="F119" s="189">
        <v>11340</v>
      </c>
      <c r="G119" s="190">
        <v>1890</v>
      </c>
      <c r="H119" s="8"/>
      <c r="I119" s="8"/>
      <c r="J119" s="154" t="s">
        <v>603</v>
      </c>
    </row>
    <row r="120" spans="1:10">
      <c r="A120" s="19" t="s">
        <v>225</v>
      </c>
      <c r="B120" s="20" t="s">
        <v>226</v>
      </c>
      <c r="C120" s="21">
        <v>19</v>
      </c>
      <c r="D120" s="21" t="s">
        <v>196</v>
      </c>
      <c r="E120" s="102" t="s">
        <v>216</v>
      </c>
      <c r="F120" s="22">
        <v>11340</v>
      </c>
      <c r="G120" s="224">
        <v>1890</v>
      </c>
      <c r="H120" s="122"/>
      <c r="I120" s="122"/>
      <c r="J120" s="108">
        <v>42342</v>
      </c>
    </row>
    <row r="121" spans="1:10">
      <c r="A121" s="19" t="s">
        <v>227</v>
      </c>
      <c r="B121" s="20" t="s">
        <v>228</v>
      </c>
      <c r="C121" s="21">
        <v>19</v>
      </c>
      <c r="D121" s="21" t="s">
        <v>196</v>
      </c>
      <c r="E121" s="102" t="s">
        <v>216</v>
      </c>
      <c r="F121" s="22">
        <v>11340</v>
      </c>
      <c r="G121" s="224">
        <v>1890</v>
      </c>
      <c r="H121" s="122"/>
      <c r="I121" s="122"/>
      <c r="J121" s="109" t="s">
        <v>71</v>
      </c>
    </row>
    <row r="122" spans="1:10" hidden="1">
      <c r="A122" s="185" t="s">
        <v>668</v>
      </c>
      <c r="B122" s="186" t="s">
        <v>669</v>
      </c>
      <c r="C122" s="187">
        <v>19</v>
      </c>
      <c r="D122" s="187" t="s">
        <v>196</v>
      </c>
      <c r="E122" s="188" t="s">
        <v>133</v>
      </c>
      <c r="F122" s="189">
        <v>15120</v>
      </c>
      <c r="G122" s="190">
        <v>1890</v>
      </c>
      <c r="H122" s="8"/>
      <c r="I122" s="8"/>
      <c r="J122" s="154" t="s">
        <v>603</v>
      </c>
    </row>
    <row r="123" spans="1:10">
      <c r="A123" s="19" t="s">
        <v>229</v>
      </c>
      <c r="B123" s="20" t="s">
        <v>230</v>
      </c>
      <c r="C123" s="21">
        <v>19</v>
      </c>
      <c r="D123" s="21" t="s">
        <v>196</v>
      </c>
      <c r="E123" s="102" t="s">
        <v>216</v>
      </c>
      <c r="F123" s="22">
        <v>11340</v>
      </c>
      <c r="G123" s="224">
        <v>1890</v>
      </c>
      <c r="H123" s="122"/>
      <c r="I123" s="122"/>
      <c r="J123" s="108">
        <v>42342</v>
      </c>
    </row>
    <row r="124" spans="1:10" hidden="1">
      <c r="A124" s="185" t="s">
        <v>231</v>
      </c>
      <c r="B124" s="186" t="s">
        <v>232</v>
      </c>
      <c r="C124" s="187">
        <v>19</v>
      </c>
      <c r="D124" s="187" t="s">
        <v>196</v>
      </c>
      <c r="E124" s="188" t="s">
        <v>216</v>
      </c>
      <c r="F124" s="189">
        <v>11340</v>
      </c>
      <c r="G124" s="190">
        <v>1890</v>
      </c>
      <c r="H124" s="194" t="s">
        <v>233</v>
      </c>
      <c r="I124" s="130"/>
      <c r="J124" s="154" t="s">
        <v>603</v>
      </c>
    </row>
    <row r="125" spans="1:10">
      <c r="A125" s="19" t="s">
        <v>234</v>
      </c>
      <c r="B125" s="20" t="s">
        <v>235</v>
      </c>
      <c r="C125" s="21">
        <v>19</v>
      </c>
      <c r="D125" s="21" t="s">
        <v>196</v>
      </c>
      <c r="E125" s="102" t="s">
        <v>216</v>
      </c>
      <c r="F125" s="22">
        <v>11340</v>
      </c>
      <c r="G125" s="224">
        <v>1890</v>
      </c>
      <c r="H125" s="130" t="s">
        <v>233</v>
      </c>
      <c r="I125" s="130"/>
      <c r="J125" s="109" t="s">
        <v>71</v>
      </c>
    </row>
    <row r="126" spans="1:10" hidden="1">
      <c r="A126" s="185" t="s">
        <v>670</v>
      </c>
      <c r="B126" s="186" t="s">
        <v>671</v>
      </c>
      <c r="C126" s="187">
        <v>19</v>
      </c>
      <c r="D126" s="187" t="s">
        <v>196</v>
      </c>
      <c r="E126" s="188" t="s">
        <v>216</v>
      </c>
      <c r="F126" s="189">
        <v>11340</v>
      </c>
      <c r="G126" s="190">
        <v>1890</v>
      </c>
      <c r="H126" s="192" t="s">
        <v>233</v>
      </c>
      <c r="I126" s="23"/>
      <c r="J126" s="154" t="s">
        <v>603</v>
      </c>
    </row>
    <row r="127" spans="1:10" ht="26.25" hidden="1">
      <c r="A127" s="185" t="s">
        <v>672</v>
      </c>
      <c r="B127" s="186" t="s">
        <v>673</v>
      </c>
      <c r="C127" s="187">
        <v>19</v>
      </c>
      <c r="D127" s="187" t="s">
        <v>196</v>
      </c>
      <c r="E127" s="188" t="s">
        <v>216</v>
      </c>
      <c r="F127" s="189">
        <v>11340</v>
      </c>
      <c r="G127" s="190">
        <v>1890</v>
      </c>
      <c r="H127" s="193" t="s">
        <v>217</v>
      </c>
      <c r="I127" s="217"/>
      <c r="J127" s="154" t="s">
        <v>603</v>
      </c>
    </row>
    <row r="128" spans="1:10" ht="26.25" hidden="1">
      <c r="A128" s="185" t="s">
        <v>674</v>
      </c>
      <c r="B128" s="186" t="s">
        <v>675</v>
      </c>
      <c r="C128" s="187">
        <v>19</v>
      </c>
      <c r="D128" s="187" t="s">
        <v>196</v>
      </c>
      <c r="E128" s="188" t="s">
        <v>216</v>
      </c>
      <c r="F128" s="189">
        <v>11340</v>
      </c>
      <c r="G128" s="190">
        <v>1890</v>
      </c>
      <c r="H128" s="193" t="s">
        <v>217</v>
      </c>
      <c r="I128" s="217"/>
      <c r="J128" s="154" t="s">
        <v>603</v>
      </c>
    </row>
    <row r="129" spans="1:10">
      <c r="A129" s="19" t="s">
        <v>236</v>
      </c>
      <c r="B129" s="20" t="s">
        <v>237</v>
      </c>
      <c r="C129" s="21" t="s">
        <v>238</v>
      </c>
      <c r="D129" s="21" t="s">
        <v>196</v>
      </c>
      <c r="E129" s="102" t="s">
        <v>216</v>
      </c>
      <c r="F129" s="22">
        <v>12540</v>
      </c>
      <c r="G129" s="224">
        <v>2090</v>
      </c>
      <c r="H129" s="120" t="s">
        <v>89</v>
      </c>
      <c r="I129" s="126"/>
      <c r="J129" s="109" t="s">
        <v>71</v>
      </c>
    </row>
    <row r="130" spans="1:10" hidden="1">
      <c r="A130" s="185" t="s">
        <v>239</v>
      </c>
      <c r="B130" s="186" t="s">
        <v>240</v>
      </c>
      <c r="C130" s="187">
        <v>19</v>
      </c>
      <c r="D130" s="187" t="s">
        <v>196</v>
      </c>
      <c r="E130" s="188" t="s">
        <v>216</v>
      </c>
      <c r="F130" s="189">
        <v>10770</v>
      </c>
      <c r="G130" s="190">
        <v>1795</v>
      </c>
      <c r="H130" s="131"/>
      <c r="I130" s="131"/>
      <c r="J130" s="154" t="s">
        <v>603</v>
      </c>
    </row>
    <row r="131" spans="1:10" hidden="1">
      <c r="A131" s="185" t="s">
        <v>676</v>
      </c>
      <c r="B131" s="186" t="s">
        <v>677</v>
      </c>
      <c r="C131" s="187">
        <v>25</v>
      </c>
      <c r="D131" s="187" t="s">
        <v>196</v>
      </c>
      <c r="E131" s="188" t="s">
        <v>155</v>
      </c>
      <c r="F131" s="189">
        <v>10360</v>
      </c>
      <c r="G131" s="190">
        <v>2590</v>
      </c>
      <c r="H131" s="8"/>
      <c r="I131" s="24"/>
      <c r="J131" s="154" t="s">
        <v>603</v>
      </c>
    </row>
    <row r="132" spans="1:10">
      <c r="A132" s="19" t="s">
        <v>241</v>
      </c>
      <c r="B132" s="20" t="s">
        <v>242</v>
      </c>
      <c r="C132" s="21">
        <v>25</v>
      </c>
      <c r="D132" s="21" t="s">
        <v>196</v>
      </c>
      <c r="E132" s="102" t="s">
        <v>155</v>
      </c>
      <c r="F132" s="22">
        <v>10360</v>
      </c>
      <c r="G132" s="224">
        <v>2590</v>
      </c>
      <c r="H132" s="131"/>
      <c r="I132" s="131"/>
      <c r="J132" s="109" t="s">
        <v>71</v>
      </c>
    </row>
    <row r="133" spans="1:10">
      <c r="A133" s="19" t="s">
        <v>243</v>
      </c>
      <c r="B133" s="20" t="s">
        <v>244</v>
      </c>
      <c r="C133" s="21">
        <v>25</v>
      </c>
      <c r="D133" s="21" t="s">
        <v>196</v>
      </c>
      <c r="E133" s="102" t="s">
        <v>216</v>
      </c>
      <c r="F133" s="22">
        <v>15540</v>
      </c>
      <c r="G133" s="224">
        <v>2590</v>
      </c>
      <c r="H133" s="122"/>
      <c r="I133" s="131"/>
      <c r="J133" s="109" t="s">
        <v>71</v>
      </c>
    </row>
    <row r="134" spans="1:10" hidden="1">
      <c r="A134" s="185" t="s">
        <v>678</v>
      </c>
      <c r="B134" s="186" t="s">
        <v>679</v>
      </c>
      <c r="C134" s="187">
        <v>25</v>
      </c>
      <c r="D134" s="187" t="s">
        <v>196</v>
      </c>
      <c r="E134" s="188" t="s">
        <v>155</v>
      </c>
      <c r="F134" s="189">
        <v>10360</v>
      </c>
      <c r="G134" s="190">
        <v>2590</v>
      </c>
      <c r="H134" s="8"/>
      <c r="I134" s="24"/>
      <c r="J134" s="154" t="s">
        <v>603</v>
      </c>
    </row>
    <row r="135" spans="1:10" hidden="1">
      <c r="A135" s="185" t="s">
        <v>680</v>
      </c>
      <c r="B135" s="186" t="s">
        <v>681</v>
      </c>
      <c r="C135" s="187">
        <v>25</v>
      </c>
      <c r="D135" s="187" t="s">
        <v>196</v>
      </c>
      <c r="E135" s="188" t="s">
        <v>155</v>
      </c>
      <c r="F135" s="189">
        <v>10360</v>
      </c>
      <c r="G135" s="190">
        <v>2590</v>
      </c>
      <c r="H135" s="25" t="s">
        <v>294</v>
      </c>
      <c r="I135" s="217"/>
      <c r="J135" s="154" t="s">
        <v>603</v>
      </c>
    </row>
    <row r="136" spans="1:10" hidden="1">
      <c r="A136" s="185" t="s">
        <v>682</v>
      </c>
      <c r="B136" s="186" t="s">
        <v>683</v>
      </c>
      <c r="C136" s="187">
        <v>25</v>
      </c>
      <c r="D136" s="187" t="s">
        <v>196</v>
      </c>
      <c r="E136" s="188" t="s">
        <v>155</v>
      </c>
      <c r="F136" s="189">
        <v>10360</v>
      </c>
      <c r="G136" s="190">
        <v>2590</v>
      </c>
      <c r="H136" s="8"/>
      <c r="I136" s="24"/>
      <c r="J136" s="154" t="s">
        <v>603</v>
      </c>
    </row>
    <row r="137" spans="1:10" hidden="1">
      <c r="A137" s="185" t="s">
        <v>684</v>
      </c>
      <c r="B137" s="186" t="s">
        <v>685</v>
      </c>
      <c r="C137" s="187">
        <v>25</v>
      </c>
      <c r="D137" s="187" t="s">
        <v>196</v>
      </c>
      <c r="E137" s="188" t="s">
        <v>155</v>
      </c>
      <c r="F137" s="189">
        <v>10360</v>
      </c>
      <c r="G137" s="190">
        <v>2590</v>
      </c>
      <c r="H137" s="8"/>
      <c r="I137" s="24"/>
      <c r="J137" s="154" t="s">
        <v>603</v>
      </c>
    </row>
    <row r="138" spans="1:10" hidden="1">
      <c r="A138" s="185" t="s">
        <v>686</v>
      </c>
      <c r="B138" s="186" t="s">
        <v>687</v>
      </c>
      <c r="C138" s="187">
        <v>25</v>
      </c>
      <c r="D138" s="187" t="s">
        <v>196</v>
      </c>
      <c r="E138" s="188" t="s">
        <v>155</v>
      </c>
      <c r="F138" s="189">
        <v>10360</v>
      </c>
      <c r="G138" s="190">
        <v>2590</v>
      </c>
      <c r="H138" s="25" t="s">
        <v>294</v>
      </c>
      <c r="I138" s="217"/>
      <c r="J138" s="154" t="s">
        <v>603</v>
      </c>
    </row>
    <row r="139" spans="1:10" hidden="1">
      <c r="A139" s="185" t="s">
        <v>688</v>
      </c>
      <c r="B139" s="186" t="s">
        <v>689</v>
      </c>
      <c r="C139" s="187">
        <v>25</v>
      </c>
      <c r="D139" s="187" t="s">
        <v>196</v>
      </c>
      <c r="E139" s="188" t="s">
        <v>155</v>
      </c>
      <c r="F139" s="189">
        <v>10360</v>
      </c>
      <c r="G139" s="190">
        <v>2590</v>
      </c>
      <c r="H139" s="8"/>
      <c r="I139" s="24"/>
      <c r="J139" s="154" t="s">
        <v>603</v>
      </c>
    </row>
    <row r="140" spans="1:10" hidden="1">
      <c r="A140" s="185" t="s">
        <v>690</v>
      </c>
      <c r="B140" s="186" t="s">
        <v>691</v>
      </c>
      <c r="C140" s="187">
        <v>25</v>
      </c>
      <c r="D140" s="187" t="s">
        <v>196</v>
      </c>
      <c r="E140" s="188" t="s">
        <v>155</v>
      </c>
      <c r="F140" s="189">
        <v>10360</v>
      </c>
      <c r="G140" s="190">
        <v>2590</v>
      </c>
      <c r="H140" s="8"/>
      <c r="I140" s="8"/>
      <c r="J140" s="154" t="s">
        <v>603</v>
      </c>
    </row>
    <row r="141" spans="1:10">
      <c r="A141" s="19" t="s">
        <v>245</v>
      </c>
      <c r="B141" s="20" t="s">
        <v>246</v>
      </c>
      <c r="C141" s="21">
        <v>25</v>
      </c>
      <c r="D141" s="21" t="s">
        <v>196</v>
      </c>
      <c r="E141" s="102" t="s">
        <v>155</v>
      </c>
      <c r="F141" s="22">
        <v>10360</v>
      </c>
      <c r="G141" s="224">
        <v>2590</v>
      </c>
      <c r="H141" s="122"/>
      <c r="I141" s="122"/>
      <c r="J141" s="108">
        <v>42342</v>
      </c>
    </row>
    <row r="142" spans="1:10">
      <c r="A142" s="19" t="s">
        <v>247</v>
      </c>
      <c r="B142" s="20" t="s">
        <v>248</v>
      </c>
      <c r="C142" s="21">
        <v>36</v>
      </c>
      <c r="D142" s="21" t="s">
        <v>196</v>
      </c>
      <c r="E142" s="102" t="s">
        <v>155</v>
      </c>
      <c r="F142" s="22">
        <v>14360</v>
      </c>
      <c r="G142" s="224">
        <v>3590</v>
      </c>
      <c r="H142" s="126"/>
      <c r="I142" s="126"/>
      <c r="J142" s="109" t="s">
        <v>71</v>
      </c>
    </row>
    <row r="143" spans="1:10" hidden="1">
      <c r="A143" s="185" t="s">
        <v>692</v>
      </c>
      <c r="B143" s="186" t="s">
        <v>693</v>
      </c>
      <c r="C143" s="187">
        <v>36</v>
      </c>
      <c r="D143" s="187" t="s">
        <v>196</v>
      </c>
      <c r="E143" s="188" t="s">
        <v>155</v>
      </c>
      <c r="F143" s="189">
        <v>14360</v>
      </c>
      <c r="G143" s="190">
        <v>3590</v>
      </c>
      <c r="H143" s="24"/>
      <c r="I143" s="24"/>
      <c r="J143" s="154" t="s">
        <v>603</v>
      </c>
    </row>
    <row r="144" spans="1:10">
      <c r="A144" s="19" t="s">
        <v>249</v>
      </c>
      <c r="B144" s="20" t="s">
        <v>250</v>
      </c>
      <c r="C144" s="21">
        <v>36</v>
      </c>
      <c r="D144" s="21" t="s">
        <v>196</v>
      </c>
      <c r="E144" s="102" t="s">
        <v>155</v>
      </c>
      <c r="F144" s="22">
        <v>14360</v>
      </c>
      <c r="G144" s="224">
        <v>3590</v>
      </c>
      <c r="H144" s="131"/>
      <c r="I144" s="131"/>
      <c r="J144" s="109" t="s">
        <v>71</v>
      </c>
    </row>
    <row r="145" spans="1:10">
      <c r="A145" s="19" t="s">
        <v>251</v>
      </c>
      <c r="B145" s="20" t="s">
        <v>252</v>
      </c>
      <c r="C145" s="21">
        <v>36</v>
      </c>
      <c r="D145" s="21" t="s">
        <v>196</v>
      </c>
      <c r="E145" s="102" t="s">
        <v>155</v>
      </c>
      <c r="F145" s="22">
        <v>14360</v>
      </c>
      <c r="G145" s="224">
        <v>3590</v>
      </c>
      <c r="H145" s="122"/>
      <c r="I145" s="122"/>
      <c r="J145" s="108">
        <v>42342</v>
      </c>
    </row>
    <row r="146" spans="1:10" hidden="1">
      <c r="A146" s="185" t="s">
        <v>694</v>
      </c>
      <c r="B146" s="186" t="s">
        <v>695</v>
      </c>
      <c r="C146" s="187">
        <v>36</v>
      </c>
      <c r="D146" s="187" t="s">
        <v>196</v>
      </c>
      <c r="E146" s="188" t="s">
        <v>155</v>
      </c>
      <c r="F146" s="189">
        <v>14360</v>
      </c>
      <c r="G146" s="190">
        <v>3590</v>
      </c>
      <c r="H146" s="8"/>
      <c r="I146" s="8"/>
      <c r="J146" s="154" t="s">
        <v>603</v>
      </c>
    </row>
    <row r="147" spans="1:10">
      <c r="A147" s="19" t="s">
        <v>253</v>
      </c>
      <c r="B147" s="20" t="s">
        <v>254</v>
      </c>
      <c r="C147" s="21">
        <v>36</v>
      </c>
      <c r="D147" s="21" t="s">
        <v>196</v>
      </c>
      <c r="E147" s="102" t="s">
        <v>155</v>
      </c>
      <c r="F147" s="22">
        <v>14360</v>
      </c>
      <c r="G147" s="224">
        <v>3590</v>
      </c>
      <c r="H147" s="131"/>
      <c r="I147" s="131"/>
      <c r="J147" s="108">
        <v>42335</v>
      </c>
    </row>
    <row r="148" spans="1:10" hidden="1">
      <c r="A148" s="185" t="s">
        <v>696</v>
      </c>
      <c r="B148" s="186" t="s">
        <v>697</v>
      </c>
      <c r="C148" s="187">
        <v>36</v>
      </c>
      <c r="D148" s="187" t="s">
        <v>196</v>
      </c>
      <c r="E148" s="188" t="s">
        <v>155</v>
      </c>
      <c r="F148" s="189">
        <v>14360</v>
      </c>
      <c r="G148" s="190">
        <v>3590</v>
      </c>
      <c r="H148" s="24"/>
      <c r="I148" s="24"/>
      <c r="J148" s="154" t="s">
        <v>603</v>
      </c>
    </row>
    <row r="149" spans="1:10" hidden="1">
      <c r="A149" s="185" t="s">
        <v>698</v>
      </c>
      <c r="B149" s="186" t="s">
        <v>699</v>
      </c>
      <c r="C149" s="187">
        <v>36</v>
      </c>
      <c r="D149" s="187" t="s">
        <v>196</v>
      </c>
      <c r="E149" s="188" t="s">
        <v>155</v>
      </c>
      <c r="F149" s="189">
        <v>14360</v>
      </c>
      <c r="G149" s="190">
        <v>3590</v>
      </c>
      <c r="H149" s="24"/>
      <c r="I149" s="24"/>
      <c r="J149" s="154" t="s">
        <v>603</v>
      </c>
    </row>
    <row r="150" spans="1:10">
      <c r="A150" s="19" t="s">
        <v>255</v>
      </c>
      <c r="B150" s="20" t="s">
        <v>256</v>
      </c>
      <c r="C150" s="21" t="s">
        <v>257</v>
      </c>
      <c r="D150" s="21" t="s">
        <v>196</v>
      </c>
      <c r="E150" s="102" t="s">
        <v>155</v>
      </c>
      <c r="F150" s="22">
        <v>15800</v>
      </c>
      <c r="G150" s="224">
        <v>3950</v>
      </c>
      <c r="H150" s="120" t="s">
        <v>89</v>
      </c>
      <c r="I150" s="126"/>
      <c r="J150" s="109" t="s">
        <v>71</v>
      </c>
    </row>
    <row r="151" spans="1:10" hidden="1">
      <c r="A151" s="185" t="s">
        <v>700</v>
      </c>
      <c r="B151" s="186" t="s">
        <v>701</v>
      </c>
      <c r="C151" s="187">
        <v>37</v>
      </c>
      <c r="D151" s="187" t="s">
        <v>196</v>
      </c>
      <c r="E151" s="188" t="s">
        <v>155</v>
      </c>
      <c r="F151" s="189">
        <v>14800</v>
      </c>
      <c r="G151" s="190">
        <v>3700</v>
      </c>
      <c r="H151" s="24"/>
      <c r="I151" s="24"/>
      <c r="J151" s="154" t="s">
        <v>603</v>
      </c>
    </row>
    <row r="152" spans="1:10">
      <c r="A152" s="19" t="s">
        <v>258</v>
      </c>
      <c r="B152" s="20" t="s">
        <v>259</v>
      </c>
      <c r="C152" s="21">
        <v>40</v>
      </c>
      <c r="D152" s="21" t="s">
        <v>196</v>
      </c>
      <c r="E152" s="102" t="s">
        <v>164</v>
      </c>
      <c r="F152" s="22">
        <v>8580</v>
      </c>
      <c r="G152" s="224">
        <v>4290</v>
      </c>
      <c r="H152" s="131"/>
      <c r="I152" s="131"/>
      <c r="J152" s="109" t="s">
        <v>71</v>
      </c>
    </row>
    <row r="153" spans="1:10" hidden="1">
      <c r="A153" s="185" t="s">
        <v>260</v>
      </c>
      <c r="B153" s="186" t="s">
        <v>261</v>
      </c>
      <c r="C153" s="187">
        <v>40</v>
      </c>
      <c r="D153" s="187" t="s">
        <v>196</v>
      </c>
      <c r="E153" s="188" t="s">
        <v>164</v>
      </c>
      <c r="F153" s="189">
        <v>8580</v>
      </c>
      <c r="G153" s="190">
        <v>4290</v>
      </c>
      <c r="H153" s="131"/>
      <c r="I153" s="131"/>
      <c r="J153" s="154" t="s">
        <v>603</v>
      </c>
    </row>
    <row r="154" spans="1:10">
      <c r="A154" s="19" t="s">
        <v>262</v>
      </c>
      <c r="B154" s="20" t="s">
        <v>263</v>
      </c>
      <c r="C154" s="21">
        <v>49</v>
      </c>
      <c r="D154" s="21" t="s">
        <v>196</v>
      </c>
      <c r="E154" s="102" t="s">
        <v>164</v>
      </c>
      <c r="F154" s="22">
        <v>9960</v>
      </c>
      <c r="G154" s="224">
        <v>4980</v>
      </c>
      <c r="H154" s="131"/>
      <c r="I154" s="131"/>
      <c r="J154" s="109" t="s">
        <v>71</v>
      </c>
    </row>
    <row r="155" spans="1:10" hidden="1">
      <c r="A155" s="185" t="s">
        <v>702</v>
      </c>
      <c r="B155" s="186" t="s">
        <v>703</v>
      </c>
      <c r="C155" s="187">
        <v>49</v>
      </c>
      <c r="D155" s="187" t="s">
        <v>196</v>
      </c>
      <c r="E155" s="188" t="s">
        <v>164</v>
      </c>
      <c r="F155" s="189">
        <v>9960</v>
      </c>
      <c r="G155" s="190">
        <v>4980</v>
      </c>
      <c r="H155" s="24"/>
      <c r="I155" s="24"/>
      <c r="J155" s="154" t="s">
        <v>603</v>
      </c>
    </row>
    <row r="156" spans="1:10">
      <c r="A156" s="19" t="s">
        <v>264</v>
      </c>
      <c r="B156" s="20" t="s">
        <v>265</v>
      </c>
      <c r="C156" s="21">
        <v>49</v>
      </c>
      <c r="D156" s="21" t="s">
        <v>196</v>
      </c>
      <c r="E156" s="102" t="s">
        <v>164</v>
      </c>
      <c r="F156" s="22">
        <v>9960</v>
      </c>
      <c r="G156" s="224">
        <v>4980</v>
      </c>
      <c r="H156" s="131"/>
      <c r="I156" s="131"/>
      <c r="J156" s="109" t="s">
        <v>71</v>
      </c>
    </row>
    <row r="157" spans="1:10">
      <c r="A157" s="19" t="s">
        <v>266</v>
      </c>
      <c r="B157" s="20" t="s">
        <v>267</v>
      </c>
      <c r="C157" s="21">
        <v>49</v>
      </c>
      <c r="D157" s="21" t="s">
        <v>196</v>
      </c>
      <c r="E157" s="102" t="s">
        <v>164</v>
      </c>
      <c r="F157" s="22">
        <v>10200</v>
      </c>
      <c r="G157" s="224">
        <v>5100</v>
      </c>
      <c r="H157" s="131"/>
      <c r="I157" s="131"/>
      <c r="J157" s="109" t="s">
        <v>71</v>
      </c>
    </row>
    <row r="158" spans="1:10">
      <c r="A158" s="19" t="s">
        <v>268</v>
      </c>
      <c r="B158" s="20" t="s">
        <v>269</v>
      </c>
      <c r="C158" s="21">
        <v>49</v>
      </c>
      <c r="D158" s="21" t="s">
        <v>196</v>
      </c>
      <c r="E158" s="102" t="s">
        <v>164</v>
      </c>
      <c r="F158" s="22">
        <v>10200</v>
      </c>
      <c r="G158" s="224">
        <v>5100</v>
      </c>
      <c r="H158" s="131"/>
      <c r="I158" s="131"/>
      <c r="J158" s="108">
        <v>42342</v>
      </c>
    </row>
    <row r="159" spans="1:10">
      <c r="A159" s="19" t="s">
        <v>270</v>
      </c>
      <c r="B159" s="20" t="s">
        <v>271</v>
      </c>
      <c r="C159" s="21">
        <v>49</v>
      </c>
      <c r="D159" s="21" t="s">
        <v>196</v>
      </c>
      <c r="E159" s="102" t="s">
        <v>164</v>
      </c>
      <c r="F159" s="22">
        <v>10200</v>
      </c>
      <c r="G159" s="224">
        <v>5100</v>
      </c>
      <c r="H159" s="131"/>
      <c r="I159" s="131"/>
      <c r="J159" s="108">
        <v>42342</v>
      </c>
    </row>
    <row r="160" spans="1:10">
      <c r="A160" s="19" t="s">
        <v>272</v>
      </c>
      <c r="B160" s="20" t="s">
        <v>273</v>
      </c>
      <c r="C160" s="21">
        <v>49</v>
      </c>
      <c r="D160" s="21" t="s">
        <v>196</v>
      </c>
      <c r="E160" s="102" t="s">
        <v>164</v>
      </c>
      <c r="F160" s="22">
        <v>9960</v>
      </c>
      <c r="G160" s="224">
        <v>4980</v>
      </c>
      <c r="H160" s="131"/>
      <c r="I160" s="131"/>
      <c r="J160" s="109" t="s">
        <v>71</v>
      </c>
    </row>
    <row r="161" spans="1:10">
      <c r="A161" s="19" t="s">
        <v>274</v>
      </c>
      <c r="B161" s="20" t="s">
        <v>275</v>
      </c>
      <c r="C161" s="21">
        <v>49</v>
      </c>
      <c r="D161" s="21" t="s">
        <v>196</v>
      </c>
      <c r="E161" s="102" t="s">
        <v>164</v>
      </c>
      <c r="F161" s="22">
        <v>9960</v>
      </c>
      <c r="G161" s="224">
        <v>4980</v>
      </c>
      <c r="H161" s="131"/>
      <c r="I161" s="131"/>
      <c r="J161" s="109" t="s">
        <v>71</v>
      </c>
    </row>
    <row r="162" spans="1:10">
      <c r="A162" s="19" t="s">
        <v>276</v>
      </c>
      <c r="B162" s="20" t="s">
        <v>277</v>
      </c>
      <c r="C162" s="21">
        <v>49</v>
      </c>
      <c r="D162" s="21" t="s">
        <v>196</v>
      </c>
      <c r="E162" s="102" t="s">
        <v>164</v>
      </c>
      <c r="F162" s="22">
        <v>9960</v>
      </c>
      <c r="G162" s="224">
        <v>4980</v>
      </c>
      <c r="H162" s="131"/>
      <c r="I162" s="131"/>
      <c r="J162" s="109" t="s">
        <v>71</v>
      </c>
    </row>
    <row r="163" spans="1:10">
      <c r="A163" s="19" t="s">
        <v>278</v>
      </c>
      <c r="B163" s="20" t="s">
        <v>279</v>
      </c>
      <c r="C163" s="21">
        <v>49</v>
      </c>
      <c r="D163" s="21" t="s">
        <v>196</v>
      </c>
      <c r="E163" s="102" t="s">
        <v>164</v>
      </c>
      <c r="F163" s="22">
        <v>10390</v>
      </c>
      <c r="G163" s="224">
        <v>5195</v>
      </c>
      <c r="H163" s="120" t="s">
        <v>89</v>
      </c>
      <c r="I163" s="126"/>
      <c r="J163" s="109" t="s">
        <v>71</v>
      </c>
    </row>
    <row r="164" spans="1:10" hidden="1">
      <c r="A164" s="185" t="s">
        <v>704</v>
      </c>
      <c r="B164" s="186" t="s">
        <v>705</v>
      </c>
      <c r="C164" s="187">
        <v>49</v>
      </c>
      <c r="D164" s="187" t="s">
        <v>196</v>
      </c>
      <c r="E164" s="188" t="s">
        <v>164</v>
      </c>
      <c r="F164" s="189">
        <v>9960</v>
      </c>
      <c r="G164" s="190">
        <v>4980</v>
      </c>
      <c r="H164" s="24"/>
      <c r="I164" s="24"/>
      <c r="J164" s="154" t="s">
        <v>603</v>
      </c>
    </row>
    <row r="165" spans="1:10" hidden="1">
      <c r="A165" s="185" t="s">
        <v>280</v>
      </c>
      <c r="B165" s="186" t="s">
        <v>281</v>
      </c>
      <c r="C165" s="187">
        <v>50</v>
      </c>
      <c r="D165" s="187" t="s">
        <v>196</v>
      </c>
      <c r="E165" s="188" t="s">
        <v>164</v>
      </c>
      <c r="F165" s="189">
        <v>11240</v>
      </c>
      <c r="G165" s="190">
        <v>5620</v>
      </c>
      <c r="H165" s="122"/>
      <c r="I165" s="122"/>
      <c r="J165" s="154" t="s">
        <v>603</v>
      </c>
    </row>
    <row r="166" spans="1:10">
      <c r="A166" s="19" t="s">
        <v>282</v>
      </c>
      <c r="B166" s="20" t="s">
        <v>283</v>
      </c>
      <c r="C166" s="21">
        <v>60</v>
      </c>
      <c r="D166" s="21" t="s">
        <v>196</v>
      </c>
      <c r="E166" s="102" t="s">
        <v>164</v>
      </c>
      <c r="F166" s="22">
        <v>12500</v>
      </c>
      <c r="G166" s="224">
        <v>6250</v>
      </c>
      <c r="H166" s="122"/>
      <c r="I166" s="122"/>
      <c r="J166" s="108">
        <v>42342</v>
      </c>
    </row>
    <row r="167" spans="1:10">
      <c r="A167" s="19" t="s">
        <v>284</v>
      </c>
      <c r="B167" s="20" t="s">
        <v>285</v>
      </c>
      <c r="C167" s="21">
        <v>64</v>
      </c>
      <c r="D167" s="21" t="s">
        <v>196</v>
      </c>
      <c r="E167" s="102" t="s">
        <v>164</v>
      </c>
      <c r="F167" s="22">
        <v>13280</v>
      </c>
      <c r="G167" s="224">
        <v>6640</v>
      </c>
      <c r="H167" s="122"/>
      <c r="I167" s="131"/>
      <c r="J167" s="109" t="s">
        <v>71</v>
      </c>
    </row>
    <row r="168" spans="1:10" hidden="1">
      <c r="A168" s="185" t="s">
        <v>706</v>
      </c>
      <c r="B168" s="186" t="s">
        <v>707</v>
      </c>
      <c r="C168" s="187">
        <v>88</v>
      </c>
      <c r="D168" s="187" t="s">
        <v>196</v>
      </c>
      <c r="E168" s="188" t="s">
        <v>167</v>
      </c>
      <c r="F168" s="189">
        <v>9600</v>
      </c>
      <c r="G168" s="190">
        <v>9600</v>
      </c>
      <c r="H168" s="191" t="s">
        <v>294</v>
      </c>
      <c r="I168" s="217"/>
      <c r="J168" s="154" t="s">
        <v>603</v>
      </c>
    </row>
    <row r="169" spans="1:10">
      <c r="A169" s="19" t="s">
        <v>286</v>
      </c>
      <c r="B169" s="20" t="s">
        <v>287</v>
      </c>
      <c r="C169" s="21">
        <v>100</v>
      </c>
      <c r="D169" s="21" t="s">
        <v>196</v>
      </c>
      <c r="E169" s="102" t="s">
        <v>167</v>
      </c>
      <c r="F169" s="22">
        <v>10700</v>
      </c>
      <c r="G169" s="224">
        <v>10700</v>
      </c>
      <c r="H169" s="131"/>
      <c r="I169" s="131"/>
      <c r="J169" s="108">
        <v>42342</v>
      </c>
    </row>
    <row r="170" spans="1:10">
      <c r="A170" s="19" t="s">
        <v>288</v>
      </c>
      <c r="B170" s="20" t="s">
        <v>289</v>
      </c>
      <c r="C170" s="21">
        <v>100</v>
      </c>
      <c r="D170" s="21" t="s">
        <v>196</v>
      </c>
      <c r="E170" s="102" t="s">
        <v>167</v>
      </c>
      <c r="F170" s="22">
        <v>10700</v>
      </c>
      <c r="G170" s="224">
        <v>10700</v>
      </c>
      <c r="H170" s="131"/>
      <c r="I170" s="131"/>
      <c r="J170" s="109" t="s">
        <v>71</v>
      </c>
    </row>
    <row r="171" spans="1:10">
      <c r="A171" s="19" t="s">
        <v>290</v>
      </c>
      <c r="B171" s="20" t="s">
        <v>291</v>
      </c>
      <c r="C171" s="21">
        <v>100</v>
      </c>
      <c r="D171" s="21" t="s">
        <v>196</v>
      </c>
      <c r="E171" s="102" t="s">
        <v>167</v>
      </c>
      <c r="F171" s="22">
        <v>10700</v>
      </c>
      <c r="G171" s="224">
        <v>10700</v>
      </c>
      <c r="H171" s="131"/>
      <c r="I171" s="131"/>
      <c r="J171" s="108">
        <v>42335</v>
      </c>
    </row>
    <row r="172" spans="1:10" hidden="1">
      <c r="A172" s="185" t="s">
        <v>708</v>
      </c>
      <c r="B172" s="186" t="s">
        <v>709</v>
      </c>
      <c r="C172" s="187">
        <v>100</v>
      </c>
      <c r="D172" s="187" t="s">
        <v>196</v>
      </c>
      <c r="E172" s="188" t="s">
        <v>167</v>
      </c>
      <c r="F172" s="189">
        <v>10700</v>
      </c>
      <c r="G172" s="190">
        <v>10700</v>
      </c>
      <c r="H172" s="24"/>
      <c r="I172" s="24"/>
      <c r="J172" s="154" t="s">
        <v>603</v>
      </c>
    </row>
    <row r="173" spans="1:10">
      <c r="A173" s="19" t="s">
        <v>292</v>
      </c>
      <c r="B173" s="20" t="s">
        <v>293</v>
      </c>
      <c r="C173" s="21">
        <v>100</v>
      </c>
      <c r="D173" s="21" t="s">
        <v>196</v>
      </c>
      <c r="E173" s="102" t="s">
        <v>167</v>
      </c>
      <c r="F173" s="22">
        <v>10700</v>
      </c>
      <c r="G173" s="224">
        <v>10700</v>
      </c>
      <c r="H173" s="132" t="s">
        <v>294</v>
      </c>
      <c r="I173" s="126"/>
      <c r="J173" s="109" t="s">
        <v>71</v>
      </c>
    </row>
    <row r="174" spans="1:10">
      <c r="A174" s="19" t="s">
        <v>295</v>
      </c>
      <c r="B174" s="20" t="s">
        <v>296</v>
      </c>
      <c r="C174" s="21">
        <v>100</v>
      </c>
      <c r="D174" s="21" t="s">
        <v>196</v>
      </c>
      <c r="E174" s="102" t="s">
        <v>167</v>
      </c>
      <c r="F174" s="22">
        <v>10700</v>
      </c>
      <c r="G174" s="224">
        <v>10700</v>
      </c>
      <c r="H174" s="131"/>
      <c r="I174" s="131"/>
      <c r="J174" s="109" t="s">
        <v>71</v>
      </c>
    </row>
    <row r="175" spans="1:10" hidden="1">
      <c r="A175" s="185" t="s">
        <v>710</v>
      </c>
      <c r="B175" s="186" t="s">
        <v>711</v>
      </c>
      <c r="C175" s="187">
        <v>100</v>
      </c>
      <c r="D175" s="187" t="s">
        <v>196</v>
      </c>
      <c r="E175" s="188" t="s">
        <v>167</v>
      </c>
      <c r="F175" s="189">
        <v>10700</v>
      </c>
      <c r="G175" s="190">
        <v>10700</v>
      </c>
      <c r="H175" s="24"/>
      <c r="I175" s="24"/>
      <c r="J175" s="154" t="s">
        <v>603</v>
      </c>
    </row>
    <row r="176" spans="1:10">
      <c r="A176" s="19" t="s">
        <v>297</v>
      </c>
      <c r="B176" s="20" t="s">
        <v>298</v>
      </c>
      <c r="C176" s="21">
        <v>100</v>
      </c>
      <c r="D176" s="21" t="s">
        <v>196</v>
      </c>
      <c r="E176" s="102" t="s">
        <v>167</v>
      </c>
      <c r="F176" s="22">
        <v>10700</v>
      </c>
      <c r="G176" s="224">
        <v>10700</v>
      </c>
      <c r="H176" s="131"/>
      <c r="I176" s="131"/>
      <c r="J176" s="108">
        <v>42342</v>
      </c>
    </row>
    <row r="177" spans="1:10">
      <c r="A177" s="19" t="s">
        <v>299</v>
      </c>
      <c r="B177" s="20" t="s">
        <v>300</v>
      </c>
      <c r="C177" s="21" t="s">
        <v>173</v>
      </c>
      <c r="D177" s="21" t="s">
        <v>196</v>
      </c>
      <c r="E177" s="102" t="s">
        <v>167</v>
      </c>
      <c r="F177" s="22">
        <v>11350</v>
      </c>
      <c r="G177" s="224">
        <v>11350</v>
      </c>
      <c r="H177" s="120" t="s">
        <v>89</v>
      </c>
      <c r="I177" s="126"/>
      <c r="J177" s="109" t="s">
        <v>71</v>
      </c>
    </row>
    <row r="178" spans="1:10" hidden="1">
      <c r="A178" s="185" t="s">
        <v>712</v>
      </c>
      <c r="B178" s="186" t="s">
        <v>713</v>
      </c>
      <c r="C178" s="187">
        <v>120</v>
      </c>
      <c r="D178" s="187" t="s">
        <v>196</v>
      </c>
      <c r="E178" s="188" t="s">
        <v>167</v>
      </c>
      <c r="F178" s="189">
        <v>12500</v>
      </c>
      <c r="G178" s="190">
        <v>12500</v>
      </c>
      <c r="H178" s="24"/>
      <c r="I178" s="24"/>
      <c r="J178" s="154" t="s">
        <v>603</v>
      </c>
    </row>
    <row r="179" spans="1:10" hidden="1">
      <c r="A179" s="185" t="s">
        <v>301</v>
      </c>
      <c r="B179" s="186" t="s">
        <v>302</v>
      </c>
      <c r="C179" s="187">
        <v>120</v>
      </c>
      <c r="D179" s="187" t="s">
        <v>196</v>
      </c>
      <c r="E179" s="188" t="s">
        <v>167</v>
      </c>
      <c r="F179" s="189">
        <v>12500</v>
      </c>
      <c r="G179" s="190">
        <v>12500</v>
      </c>
      <c r="H179" s="131"/>
      <c r="I179" s="131"/>
      <c r="J179" s="154" t="s">
        <v>603</v>
      </c>
    </row>
    <row r="180" spans="1:10" ht="26.25" hidden="1">
      <c r="A180" s="185" t="s">
        <v>303</v>
      </c>
      <c r="B180" s="186" t="s">
        <v>304</v>
      </c>
      <c r="C180" s="187">
        <v>150</v>
      </c>
      <c r="D180" s="187" t="s">
        <v>196</v>
      </c>
      <c r="E180" s="188" t="s">
        <v>167</v>
      </c>
      <c r="F180" s="189">
        <v>15900</v>
      </c>
      <c r="G180" s="190">
        <v>15900</v>
      </c>
      <c r="H180" s="216" t="s">
        <v>168</v>
      </c>
      <c r="I180" s="126"/>
      <c r="J180" s="154" t="s">
        <v>603</v>
      </c>
    </row>
    <row r="181" spans="1:10" ht="26.25">
      <c r="A181" s="19" t="s">
        <v>305</v>
      </c>
      <c r="B181" s="20" t="s">
        <v>306</v>
      </c>
      <c r="C181" s="21">
        <v>150</v>
      </c>
      <c r="D181" s="21" t="s">
        <v>196</v>
      </c>
      <c r="E181" s="102" t="s">
        <v>167</v>
      </c>
      <c r="F181" s="22">
        <v>16130</v>
      </c>
      <c r="G181" s="224">
        <v>16130</v>
      </c>
      <c r="H181" s="124" t="s">
        <v>168</v>
      </c>
      <c r="I181" s="126"/>
      <c r="J181" s="109" t="s">
        <v>71</v>
      </c>
    </row>
    <row r="182" spans="1:10" ht="26.25">
      <c r="A182" s="19" t="s">
        <v>307</v>
      </c>
      <c r="B182" s="20" t="s">
        <v>308</v>
      </c>
      <c r="C182" s="21">
        <v>150</v>
      </c>
      <c r="D182" s="21" t="s">
        <v>196</v>
      </c>
      <c r="E182" s="102" t="s">
        <v>167</v>
      </c>
      <c r="F182" s="22">
        <v>16970</v>
      </c>
      <c r="G182" s="224">
        <v>16970</v>
      </c>
      <c r="H182" s="124" t="s">
        <v>168</v>
      </c>
      <c r="I182" s="126"/>
      <c r="J182" s="108">
        <v>42342</v>
      </c>
    </row>
    <row r="183" spans="1:10" ht="26.25" hidden="1">
      <c r="A183" s="185" t="s">
        <v>714</v>
      </c>
      <c r="B183" s="186" t="s">
        <v>715</v>
      </c>
      <c r="C183" s="187">
        <v>150</v>
      </c>
      <c r="D183" s="187" t="s">
        <v>196</v>
      </c>
      <c r="E183" s="188" t="s">
        <v>167</v>
      </c>
      <c r="F183" s="189">
        <v>16130</v>
      </c>
      <c r="G183" s="190">
        <v>16130</v>
      </c>
      <c r="H183" s="184" t="s">
        <v>168</v>
      </c>
      <c r="I183" s="217"/>
      <c r="J183" s="154" t="s">
        <v>603</v>
      </c>
    </row>
    <row r="184" spans="1:10" ht="39">
      <c r="A184" s="19" t="s">
        <v>309</v>
      </c>
      <c r="B184" s="20" t="s">
        <v>310</v>
      </c>
      <c r="C184" s="21">
        <v>168</v>
      </c>
      <c r="D184" s="21" t="s">
        <v>196</v>
      </c>
      <c r="E184" s="102" t="s">
        <v>167</v>
      </c>
      <c r="F184" s="22">
        <v>17990</v>
      </c>
      <c r="G184" s="224">
        <v>17990</v>
      </c>
      <c r="H184" s="124" t="s">
        <v>311</v>
      </c>
      <c r="I184" s="126"/>
      <c r="J184" s="110" t="s">
        <v>93</v>
      </c>
    </row>
    <row r="185" spans="1:10" ht="26.25">
      <c r="A185" s="19" t="s">
        <v>312</v>
      </c>
      <c r="B185" s="20" t="s">
        <v>313</v>
      </c>
      <c r="C185" s="21">
        <v>200</v>
      </c>
      <c r="D185" s="21" t="s">
        <v>196</v>
      </c>
      <c r="E185" s="102" t="s">
        <v>167</v>
      </c>
      <c r="F185" s="22">
        <v>20600</v>
      </c>
      <c r="G185" s="224">
        <v>20600</v>
      </c>
      <c r="H185" s="124" t="s">
        <v>168</v>
      </c>
      <c r="I185" s="126"/>
      <c r="J185" s="108">
        <v>42342</v>
      </c>
    </row>
    <row r="186" spans="1:10" ht="26.25">
      <c r="A186" s="19" t="s">
        <v>314</v>
      </c>
      <c r="B186" s="20" t="s">
        <v>315</v>
      </c>
      <c r="C186" s="21">
        <v>300</v>
      </c>
      <c r="D186" s="21" t="s">
        <v>196</v>
      </c>
      <c r="E186" s="102" t="s">
        <v>167</v>
      </c>
      <c r="F186" s="22">
        <v>31100</v>
      </c>
      <c r="G186" s="224">
        <v>31100</v>
      </c>
      <c r="H186" s="124" t="s">
        <v>168</v>
      </c>
      <c r="I186" s="126"/>
      <c r="J186" s="108">
        <v>42342</v>
      </c>
    </row>
    <row r="187" spans="1:10" ht="15" customHeight="1">
      <c r="A187" s="234" t="s">
        <v>316</v>
      </c>
      <c r="B187" s="235"/>
      <c r="C187" s="235"/>
      <c r="D187" s="235"/>
      <c r="E187" s="235"/>
      <c r="F187" s="235"/>
      <c r="G187" s="236"/>
      <c r="H187" s="237"/>
      <c r="I187" s="237"/>
      <c r="J187" s="238"/>
    </row>
    <row r="188" spans="1:10">
      <c r="A188" s="26" t="s">
        <v>317</v>
      </c>
      <c r="B188" s="27" t="s">
        <v>318</v>
      </c>
      <c r="C188" s="28">
        <v>25</v>
      </c>
      <c r="D188" s="28" t="s">
        <v>196</v>
      </c>
      <c r="E188" s="103" t="s">
        <v>155</v>
      </c>
      <c r="F188" s="29">
        <v>10380</v>
      </c>
      <c r="G188" s="224">
        <v>2595</v>
      </c>
      <c r="H188" s="131"/>
      <c r="I188" s="131"/>
      <c r="J188" s="108" t="s">
        <v>793</v>
      </c>
    </row>
    <row r="189" spans="1:10">
      <c r="A189" s="26" t="s">
        <v>319</v>
      </c>
      <c r="B189" s="27" t="s">
        <v>320</v>
      </c>
      <c r="C189" s="28">
        <v>25</v>
      </c>
      <c r="D189" s="28" t="s">
        <v>196</v>
      </c>
      <c r="E189" s="103" t="s">
        <v>155</v>
      </c>
      <c r="F189" s="29">
        <v>10380</v>
      </c>
      <c r="G189" s="224">
        <v>2595</v>
      </c>
      <c r="H189" s="131"/>
      <c r="I189" s="131"/>
      <c r="J189" s="110" t="s">
        <v>93</v>
      </c>
    </row>
    <row r="190" spans="1:10">
      <c r="A190" s="26" t="s">
        <v>321</v>
      </c>
      <c r="B190" s="27" t="s">
        <v>322</v>
      </c>
      <c r="C190" s="28">
        <v>25</v>
      </c>
      <c r="D190" s="28" t="s">
        <v>196</v>
      </c>
      <c r="E190" s="103" t="s">
        <v>155</v>
      </c>
      <c r="F190" s="29">
        <v>10380</v>
      </c>
      <c r="G190" s="224">
        <v>2595</v>
      </c>
      <c r="H190" s="131"/>
      <c r="I190" s="131"/>
      <c r="J190" s="110" t="s">
        <v>93</v>
      </c>
    </row>
    <row r="191" spans="1:10">
      <c r="A191" s="26" t="s">
        <v>323</v>
      </c>
      <c r="B191" s="27" t="s">
        <v>324</v>
      </c>
      <c r="C191" s="28">
        <v>25</v>
      </c>
      <c r="D191" s="28" t="s">
        <v>196</v>
      </c>
      <c r="E191" s="103" t="s">
        <v>155</v>
      </c>
      <c r="F191" s="29">
        <v>10380</v>
      </c>
      <c r="G191" s="224">
        <v>2595</v>
      </c>
      <c r="H191" s="122"/>
      <c r="I191" s="122"/>
      <c r="J191" s="108" t="s">
        <v>793</v>
      </c>
    </row>
    <row r="192" spans="1:10" hidden="1">
      <c r="A192" s="178" t="s">
        <v>716</v>
      </c>
      <c r="B192" s="179" t="s">
        <v>717</v>
      </c>
      <c r="C192" s="180">
        <v>36</v>
      </c>
      <c r="D192" s="180" t="s">
        <v>196</v>
      </c>
      <c r="E192" s="181" t="s">
        <v>155</v>
      </c>
      <c r="F192" s="182">
        <v>15120</v>
      </c>
      <c r="G192" s="183">
        <v>3780</v>
      </c>
      <c r="H192" s="8"/>
      <c r="I192" s="8"/>
      <c r="J192" s="154" t="s">
        <v>603</v>
      </c>
    </row>
    <row r="193" spans="1:10" hidden="1">
      <c r="A193" s="178" t="s">
        <v>718</v>
      </c>
      <c r="B193" s="179" t="s">
        <v>719</v>
      </c>
      <c r="C193" s="180">
        <v>36</v>
      </c>
      <c r="D193" s="180" t="s">
        <v>196</v>
      </c>
      <c r="E193" s="181" t="s">
        <v>164</v>
      </c>
      <c r="F193" s="182">
        <v>7560</v>
      </c>
      <c r="G193" s="183">
        <v>3780</v>
      </c>
      <c r="H193" s="8"/>
      <c r="I193" s="8"/>
      <c r="J193" s="154" t="s">
        <v>603</v>
      </c>
    </row>
    <row r="194" spans="1:10">
      <c r="A194" s="26" t="s">
        <v>325</v>
      </c>
      <c r="B194" s="27" t="s">
        <v>326</v>
      </c>
      <c r="C194" s="28">
        <v>49</v>
      </c>
      <c r="D194" s="28" t="s">
        <v>196</v>
      </c>
      <c r="E194" s="103" t="s">
        <v>164</v>
      </c>
      <c r="F194" s="29">
        <v>10300</v>
      </c>
      <c r="G194" s="224">
        <v>5150</v>
      </c>
      <c r="H194" s="122"/>
      <c r="I194" s="122"/>
      <c r="J194" s="109" t="s">
        <v>71</v>
      </c>
    </row>
    <row r="195" spans="1:10" hidden="1">
      <c r="A195" s="178" t="s">
        <v>720</v>
      </c>
      <c r="B195" s="179" t="s">
        <v>721</v>
      </c>
      <c r="C195" s="180">
        <v>49</v>
      </c>
      <c r="D195" s="180" t="s">
        <v>196</v>
      </c>
      <c r="E195" s="181" t="s">
        <v>164</v>
      </c>
      <c r="F195" s="182">
        <v>10300</v>
      </c>
      <c r="G195" s="183">
        <v>5150</v>
      </c>
      <c r="H195" s="8"/>
      <c r="I195" s="8"/>
      <c r="J195" s="154" t="s">
        <v>603</v>
      </c>
    </row>
    <row r="196" spans="1:10" hidden="1">
      <c r="A196" s="178" t="s">
        <v>722</v>
      </c>
      <c r="B196" s="179" t="s">
        <v>723</v>
      </c>
      <c r="C196" s="180">
        <v>49</v>
      </c>
      <c r="D196" s="180" t="s">
        <v>196</v>
      </c>
      <c r="E196" s="181" t="s">
        <v>164</v>
      </c>
      <c r="F196" s="182">
        <v>10300</v>
      </c>
      <c r="G196" s="183">
        <v>5150</v>
      </c>
      <c r="H196" s="8"/>
      <c r="I196" s="8"/>
      <c r="J196" s="154" t="s">
        <v>603</v>
      </c>
    </row>
    <row r="197" spans="1:10">
      <c r="A197" s="26" t="s">
        <v>327</v>
      </c>
      <c r="B197" s="27" t="s">
        <v>328</v>
      </c>
      <c r="C197" s="28">
        <v>49</v>
      </c>
      <c r="D197" s="28" t="s">
        <v>196</v>
      </c>
      <c r="E197" s="103" t="s">
        <v>164</v>
      </c>
      <c r="F197" s="29">
        <v>10300</v>
      </c>
      <c r="G197" s="224">
        <v>5150</v>
      </c>
      <c r="H197" s="122"/>
      <c r="I197" s="122"/>
      <c r="J197" s="108">
        <v>42342</v>
      </c>
    </row>
    <row r="198" spans="1:10" ht="25.5" hidden="1">
      <c r="A198" s="178" t="s">
        <v>724</v>
      </c>
      <c r="B198" s="179" t="s">
        <v>725</v>
      </c>
      <c r="C198" s="180">
        <v>100</v>
      </c>
      <c r="D198" s="180" t="s">
        <v>196</v>
      </c>
      <c r="E198" s="181" t="s">
        <v>167</v>
      </c>
      <c r="F198" s="182">
        <v>10600</v>
      </c>
      <c r="G198" s="183">
        <v>10600</v>
      </c>
      <c r="H198" s="8"/>
      <c r="I198" s="8"/>
      <c r="J198" s="154" t="s">
        <v>603</v>
      </c>
    </row>
    <row r="199" spans="1:10" hidden="1">
      <c r="A199" s="178" t="s">
        <v>726</v>
      </c>
      <c r="B199" s="179" t="s">
        <v>727</v>
      </c>
      <c r="C199" s="180">
        <v>100</v>
      </c>
      <c r="D199" s="180" t="s">
        <v>196</v>
      </c>
      <c r="E199" s="181" t="s">
        <v>167</v>
      </c>
      <c r="F199" s="182">
        <v>10600</v>
      </c>
      <c r="G199" s="183">
        <v>10600</v>
      </c>
      <c r="H199" s="8"/>
      <c r="I199" s="8"/>
      <c r="J199" s="154" t="s">
        <v>603</v>
      </c>
    </row>
    <row r="200" spans="1:10">
      <c r="A200" s="26" t="s">
        <v>728</v>
      </c>
      <c r="B200" s="27" t="s">
        <v>729</v>
      </c>
      <c r="C200" s="28">
        <v>100</v>
      </c>
      <c r="D200" s="28" t="s">
        <v>196</v>
      </c>
      <c r="E200" s="103" t="s">
        <v>167</v>
      </c>
      <c r="F200" s="29">
        <v>10600</v>
      </c>
      <c r="G200" s="224">
        <v>10600</v>
      </c>
      <c r="H200" s="8"/>
      <c r="I200" s="8"/>
      <c r="J200" s="109" t="s">
        <v>71</v>
      </c>
    </row>
    <row r="201" spans="1:10">
      <c r="A201" s="26" t="s">
        <v>329</v>
      </c>
      <c r="B201" s="27" t="s">
        <v>330</v>
      </c>
      <c r="C201" s="28">
        <v>100</v>
      </c>
      <c r="D201" s="28" t="s">
        <v>196</v>
      </c>
      <c r="E201" s="103" t="s">
        <v>167</v>
      </c>
      <c r="F201" s="29">
        <v>10600</v>
      </c>
      <c r="G201" s="224">
        <v>10600</v>
      </c>
      <c r="H201" s="111" t="s">
        <v>331</v>
      </c>
      <c r="I201" s="111"/>
      <c r="J201" s="110" t="s">
        <v>93</v>
      </c>
    </row>
    <row r="202" spans="1:10">
      <c r="A202" s="26" t="s">
        <v>332</v>
      </c>
      <c r="B202" s="27" t="s">
        <v>333</v>
      </c>
      <c r="C202" s="28">
        <v>100</v>
      </c>
      <c r="D202" s="28" t="s">
        <v>196</v>
      </c>
      <c r="E202" s="103" t="s">
        <v>167</v>
      </c>
      <c r="F202" s="29">
        <v>11300</v>
      </c>
      <c r="G202" s="224">
        <v>11300</v>
      </c>
      <c r="H202" s="111" t="s">
        <v>331</v>
      </c>
      <c r="I202" s="111"/>
      <c r="J202" s="108">
        <v>42335</v>
      </c>
    </row>
    <row r="203" spans="1:10">
      <c r="A203" s="26" t="s">
        <v>334</v>
      </c>
      <c r="B203" s="27" t="s">
        <v>335</v>
      </c>
      <c r="C203" s="28">
        <v>120</v>
      </c>
      <c r="D203" s="28" t="s">
        <v>196</v>
      </c>
      <c r="E203" s="103" t="s">
        <v>167</v>
      </c>
      <c r="F203" s="29">
        <v>12500</v>
      </c>
      <c r="G203" s="224">
        <v>12500</v>
      </c>
      <c r="H203" s="111" t="s">
        <v>331</v>
      </c>
      <c r="I203" s="111"/>
      <c r="J203" s="110" t="s">
        <v>93</v>
      </c>
    </row>
    <row r="204" spans="1:10" ht="26.25">
      <c r="A204" s="26" t="s">
        <v>336</v>
      </c>
      <c r="B204" s="27" t="s">
        <v>337</v>
      </c>
      <c r="C204" s="28">
        <v>150</v>
      </c>
      <c r="D204" s="28" t="s">
        <v>196</v>
      </c>
      <c r="E204" s="103" t="s">
        <v>167</v>
      </c>
      <c r="F204" s="29">
        <v>16500</v>
      </c>
      <c r="G204" s="224">
        <v>16500</v>
      </c>
      <c r="H204" s="124" t="s">
        <v>168</v>
      </c>
      <c r="I204" s="126"/>
      <c r="J204" s="108">
        <v>42335</v>
      </c>
    </row>
    <row r="205" spans="1:10" ht="26.25" hidden="1">
      <c r="A205" s="178" t="s">
        <v>730</v>
      </c>
      <c r="B205" s="179" t="s">
        <v>731</v>
      </c>
      <c r="C205" s="180">
        <v>250</v>
      </c>
      <c r="D205" s="180" t="s">
        <v>732</v>
      </c>
      <c r="E205" s="181" t="s">
        <v>167</v>
      </c>
      <c r="F205" s="182">
        <v>20100</v>
      </c>
      <c r="G205" s="183">
        <v>20100</v>
      </c>
      <c r="H205" s="184" t="s">
        <v>168</v>
      </c>
      <c r="I205" s="218"/>
      <c r="J205" s="154" t="s">
        <v>603</v>
      </c>
    </row>
    <row r="206" spans="1:10" ht="26.25">
      <c r="A206" s="26" t="s">
        <v>338</v>
      </c>
      <c r="B206" s="27" t="s">
        <v>339</v>
      </c>
      <c r="C206" s="28">
        <v>258</v>
      </c>
      <c r="D206" s="28" t="s">
        <v>196</v>
      </c>
      <c r="E206" s="103" t="s">
        <v>167</v>
      </c>
      <c r="F206" s="29">
        <v>29900</v>
      </c>
      <c r="G206" s="224">
        <v>29900</v>
      </c>
      <c r="H206" s="124" t="s">
        <v>168</v>
      </c>
      <c r="I206" s="126"/>
      <c r="J206" s="108">
        <v>42342</v>
      </c>
    </row>
    <row r="207" spans="1:10" ht="26.25">
      <c r="A207" s="26" t="s">
        <v>340</v>
      </c>
      <c r="B207" s="27" t="s">
        <v>341</v>
      </c>
      <c r="C207" s="28">
        <v>300</v>
      </c>
      <c r="D207" s="28" t="s">
        <v>196</v>
      </c>
      <c r="E207" s="103" t="s">
        <v>167</v>
      </c>
      <c r="F207" s="29">
        <v>33900</v>
      </c>
      <c r="G207" s="224">
        <v>33900</v>
      </c>
      <c r="H207" s="124" t="s">
        <v>168</v>
      </c>
      <c r="I207" s="126"/>
      <c r="J207" s="108">
        <v>42342</v>
      </c>
    </row>
    <row r="208" spans="1:10" ht="15" customHeight="1">
      <c r="A208" s="243" t="s">
        <v>342</v>
      </c>
      <c r="B208" s="244"/>
      <c r="C208" s="244"/>
      <c r="D208" s="244"/>
      <c r="E208" s="244"/>
      <c r="F208" s="244"/>
      <c r="G208" s="245"/>
      <c r="H208" s="246"/>
      <c r="I208" s="246"/>
      <c r="J208" s="247"/>
    </row>
    <row r="209" spans="1:10">
      <c r="A209" s="30" t="s">
        <v>343</v>
      </c>
      <c r="B209" s="30" t="s">
        <v>344</v>
      </c>
      <c r="C209" s="31">
        <v>25</v>
      </c>
      <c r="D209" s="31" t="s">
        <v>345</v>
      </c>
      <c r="E209" s="31" t="s">
        <v>164</v>
      </c>
      <c r="F209" s="32">
        <v>12200</v>
      </c>
      <c r="G209" s="224">
        <v>6100</v>
      </c>
      <c r="H209" s="133"/>
      <c r="I209" s="133"/>
      <c r="J209" s="108">
        <v>42342</v>
      </c>
    </row>
    <row r="210" spans="1:10">
      <c r="A210" s="30" t="s">
        <v>346</v>
      </c>
      <c r="B210" s="30" t="s">
        <v>347</v>
      </c>
      <c r="C210" s="31">
        <v>25</v>
      </c>
      <c r="D210" s="31" t="s">
        <v>196</v>
      </c>
      <c r="E210" s="31" t="s">
        <v>155</v>
      </c>
      <c r="F210" s="32">
        <v>15600</v>
      </c>
      <c r="G210" s="224">
        <v>3900</v>
      </c>
      <c r="H210" s="131"/>
      <c r="I210" s="131"/>
      <c r="J210" s="109" t="s">
        <v>71</v>
      </c>
    </row>
    <row r="211" spans="1:10">
      <c r="A211" s="30" t="s">
        <v>348</v>
      </c>
      <c r="B211" s="30" t="s">
        <v>349</v>
      </c>
      <c r="C211" s="31">
        <v>90</v>
      </c>
      <c r="D211" s="31" t="s">
        <v>196</v>
      </c>
      <c r="E211" s="31" t="s">
        <v>167</v>
      </c>
      <c r="F211" s="32">
        <v>12890</v>
      </c>
      <c r="G211" s="224">
        <v>12890</v>
      </c>
      <c r="H211" s="131"/>
      <c r="I211" s="131"/>
      <c r="J211" s="109" t="s">
        <v>93</v>
      </c>
    </row>
    <row r="212" spans="1:10">
      <c r="A212" s="30" t="s">
        <v>350</v>
      </c>
      <c r="B212" s="30" t="s">
        <v>351</v>
      </c>
      <c r="C212" s="31">
        <v>50</v>
      </c>
      <c r="D212" s="31" t="s">
        <v>196</v>
      </c>
      <c r="E212" s="31" t="s">
        <v>164</v>
      </c>
      <c r="F212" s="32">
        <v>14900</v>
      </c>
      <c r="G212" s="224">
        <v>7450</v>
      </c>
      <c r="H212" s="131"/>
      <c r="I212" s="131"/>
      <c r="J212" s="109" t="s">
        <v>71</v>
      </c>
    </row>
    <row r="213" spans="1:10" ht="15" customHeight="1">
      <c r="A213" s="243" t="s">
        <v>352</v>
      </c>
      <c r="B213" s="244"/>
      <c r="C213" s="244"/>
      <c r="D213" s="244"/>
      <c r="E213" s="244"/>
      <c r="F213" s="244"/>
      <c r="G213" s="245"/>
      <c r="H213" s="246"/>
      <c r="I213" s="246"/>
      <c r="J213" s="247"/>
    </row>
    <row r="214" spans="1:10" ht="26.25">
      <c r="A214" s="33" t="s">
        <v>353</v>
      </c>
      <c r="B214" s="34" t="s">
        <v>354</v>
      </c>
      <c r="C214" s="35">
        <v>100</v>
      </c>
      <c r="D214" s="35" t="s">
        <v>355</v>
      </c>
      <c r="E214" s="104" t="s">
        <v>167</v>
      </c>
      <c r="F214" s="36">
        <v>15980</v>
      </c>
      <c r="G214" s="224">
        <v>15980</v>
      </c>
      <c r="H214" s="124" t="s">
        <v>168</v>
      </c>
      <c r="I214" s="126"/>
      <c r="J214" s="108">
        <v>42335</v>
      </c>
    </row>
    <row r="215" spans="1:10">
      <c r="A215" s="33" t="s">
        <v>733</v>
      </c>
      <c r="B215" s="33" t="s">
        <v>734</v>
      </c>
      <c r="C215" s="37" t="s">
        <v>735</v>
      </c>
      <c r="D215" s="37" t="s">
        <v>345</v>
      </c>
      <c r="E215" s="37" t="s">
        <v>155</v>
      </c>
      <c r="F215" s="36">
        <v>13200</v>
      </c>
      <c r="G215" s="224">
        <v>3300</v>
      </c>
      <c r="H215" s="84"/>
      <c r="I215" s="84"/>
      <c r="J215" s="109" t="s">
        <v>71</v>
      </c>
    </row>
    <row r="216" spans="1:10">
      <c r="A216" s="33" t="s">
        <v>356</v>
      </c>
      <c r="B216" s="33" t="s">
        <v>357</v>
      </c>
      <c r="C216" s="37" t="s">
        <v>358</v>
      </c>
      <c r="D216" s="37" t="s">
        <v>359</v>
      </c>
      <c r="E216" s="37" t="s">
        <v>164</v>
      </c>
      <c r="F216" s="36">
        <v>17300</v>
      </c>
      <c r="G216" s="224">
        <v>8650</v>
      </c>
      <c r="H216" s="112" t="s">
        <v>331</v>
      </c>
      <c r="I216" s="112"/>
      <c r="J216" s="109" t="s">
        <v>93</v>
      </c>
    </row>
    <row r="217" spans="1:10">
      <c r="A217" s="33" t="s">
        <v>360</v>
      </c>
      <c r="B217" s="33" t="s">
        <v>361</v>
      </c>
      <c r="C217" s="37" t="s">
        <v>362</v>
      </c>
      <c r="D217" s="37" t="s">
        <v>359</v>
      </c>
      <c r="E217" s="37" t="s">
        <v>164</v>
      </c>
      <c r="F217" s="36">
        <v>27990</v>
      </c>
      <c r="G217" s="224">
        <v>13995</v>
      </c>
      <c r="H217" s="112" t="s">
        <v>331</v>
      </c>
      <c r="I217" s="112"/>
      <c r="J217" s="108" t="s">
        <v>793</v>
      </c>
    </row>
    <row r="218" spans="1:10">
      <c r="A218" s="33" t="s">
        <v>363</v>
      </c>
      <c r="B218" s="33" t="s">
        <v>364</v>
      </c>
      <c r="C218" s="37" t="s">
        <v>365</v>
      </c>
      <c r="D218" s="37" t="s">
        <v>359</v>
      </c>
      <c r="E218" s="104" t="s">
        <v>167</v>
      </c>
      <c r="F218" s="36">
        <v>29500</v>
      </c>
      <c r="G218" s="224">
        <v>29500</v>
      </c>
      <c r="H218" s="112" t="s">
        <v>331</v>
      </c>
      <c r="I218" s="112"/>
      <c r="J218" s="109" t="s">
        <v>93</v>
      </c>
    </row>
    <row r="219" spans="1:10">
      <c r="A219" s="33" t="s">
        <v>366</v>
      </c>
      <c r="B219" s="33" t="s">
        <v>367</v>
      </c>
      <c r="C219" s="37" t="s">
        <v>368</v>
      </c>
      <c r="D219" s="37" t="s">
        <v>369</v>
      </c>
      <c r="E219" s="37" t="s">
        <v>164</v>
      </c>
      <c r="F219" s="36">
        <v>24700</v>
      </c>
      <c r="G219" s="224">
        <v>12350</v>
      </c>
      <c r="H219" s="112" t="s">
        <v>331</v>
      </c>
      <c r="I219" s="112"/>
      <c r="J219" s="109" t="s">
        <v>93</v>
      </c>
    </row>
    <row r="220" spans="1:10">
      <c r="A220" s="33" t="s">
        <v>370</v>
      </c>
      <c r="B220" s="33" t="s">
        <v>371</v>
      </c>
      <c r="C220" s="37" t="s">
        <v>358</v>
      </c>
      <c r="D220" s="37" t="s">
        <v>372</v>
      </c>
      <c r="E220" s="37" t="s">
        <v>164</v>
      </c>
      <c r="F220" s="36">
        <v>35900</v>
      </c>
      <c r="G220" s="224">
        <v>17950</v>
      </c>
      <c r="H220" s="112" t="s">
        <v>331</v>
      </c>
      <c r="I220" s="112"/>
      <c r="J220" s="109" t="s">
        <v>93</v>
      </c>
    </row>
    <row r="221" spans="1:10">
      <c r="A221" s="33" t="s">
        <v>373</v>
      </c>
      <c r="B221" s="33" t="s">
        <v>374</v>
      </c>
      <c r="C221" s="37" t="s">
        <v>368</v>
      </c>
      <c r="D221" s="37" t="s">
        <v>375</v>
      </c>
      <c r="E221" s="104" t="s">
        <v>167</v>
      </c>
      <c r="F221" s="36">
        <v>19990</v>
      </c>
      <c r="G221" s="224">
        <v>19990</v>
      </c>
      <c r="H221" s="112" t="s">
        <v>331</v>
      </c>
      <c r="I221" s="112"/>
      <c r="J221" s="108">
        <v>42342</v>
      </c>
    </row>
    <row r="222" spans="1:10" hidden="1">
      <c r="A222" s="172" t="s">
        <v>736</v>
      </c>
      <c r="B222" s="172" t="s">
        <v>737</v>
      </c>
      <c r="C222" s="173" t="s">
        <v>358</v>
      </c>
      <c r="D222" s="173" t="s">
        <v>375</v>
      </c>
      <c r="E222" s="174" t="s">
        <v>167</v>
      </c>
      <c r="F222" s="175">
        <v>23620</v>
      </c>
      <c r="G222" s="176">
        <v>23620</v>
      </c>
      <c r="H222" s="177" t="s">
        <v>331</v>
      </c>
      <c r="I222" s="38"/>
      <c r="J222" s="154" t="s">
        <v>603</v>
      </c>
    </row>
    <row r="223" spans="1:10" hidden="1">
      <c r="A223" s="172" t="s">
        <v>738</v>
      </c>
      <c r="B223" s="172" t="s">
        <v>739</v>
      </c>
      <c r="C223" s="173" t="s">
        <v>740</v>
      </c>
      <c r="D223" s="173" t="s">
        <v>379</v>
      </c>
      <c r="E223" s="173" t="s">
        <v>164</v>
      </c>
      <c r="F223" s="175">
        <v>27360</v>
      </c>
      <c r="G223" s="176">
        <v>13680</v>
      </c>
      <c r="H223" s="177" t="s">
        <v>331</v>
      </c>
      <c r="I223" s="38"/>
      <c r="J223" s="154" t="s">
        <v>603</v>
      </c>
    </row>
    <row r="224" spans="1:10">
      <c r="A224" s="33" t="s">
        <v>376</v>
      </c>
      <c r="B224" s="33" t="s">
        <v>377</v>
      </c>
      <c r="C224" s="37" t="s">
        <v>378</v>
      </c>
      <c r="D224" s="37" t="s">
        <v>379</v>
      </c>
      <c r="E224" s="37" t="s">
        <v>167</v>
      </c>
      <c r="F224" s="36">
        <v>23750</v>
      </c>
      <c r="G224" s="224">
        <v>23750</v>
      </c>
      <c r="H224" s="112" t="s">
        <v>331</v>
      </c>
      <c r="I224" s="112"/>
      <c r="J224" s="109" t="s">
        <v>93</v>
      </c>
    </row>
    <row r="225" spans="1:11">
      <c r="A225" s="33" t="s">
        <v>380</v>
      </c>
      <c r="B225" s="33" t="s">
        <v>381</v>
      </c>
      <c r="C225" s="37" t="s">
        <v>378</v>
      </c>
      <c r="D225" s="37" t="s">
        <v>379</v>
      </c>
      <c r="E225" s="37" t="s">
        <v>167</v>
      </c>
      <c r="F225" s="36">
        <v>23750</v>
      </c>
      <c r="G225" s="224">
        <v>23750</v>
      </c>
      <c r="H225" s="112" t="s">
        <v>331</v>
      </c>
      <c r="I225" s="112"/>
      <c r="J225" s="109" t="s">
        <v>93</v>
      </c>
    </row>
    <row r="226" spans="1:11">
      <c r="A226" s="239" t="s">
        <v>382</v>
      </c>
      <c r="B226" s="240"/>
      <c r="C226" s="240"/>
      <c r="D226" s="240"/>
      <c r="E226" s="240"/>
      <c r="F226" s="240"/>
      <c r="G226" s="236"/>
      <c r="H226" s="241"/>
      <c r="I226" s="241"/>
      <c r="J226" s="242"/>
    </row>
    <row r="227" spans="1:11" ht="26.25">
      <c r="A227" s="39" t="s">
        <v>383</v>
      </c>
      <c r="B227" s="39" t="s">
        <v>384</v>
      </c>
      <c r="C227" s="40"/>
      <c r="D227" s="40" t="s">
        <v>385</v>
      </c>
      <c r="E227" s="40" t="s">
        <v>386</v>
      </c>
      <c r="F227" s="41">
        <v>12470</v>
      </c>
      <c r="G227" s="226">
        <v>3.46</v>
      </c>
      <c r="H227" s="107" t="s">
        <v>800</v>
      </c>
      <c r="I227" s="107"/>
      <c r="J227" s="110" t="s">
        <v>93</v>
      </c>
    </row>
    <row r="228" spans="1:11" ht="26.25">
      <c r="A228" s="39" t="s">
        <v>387</v>
      </c>
      <c r="B228" s="39" t="s">
        <v>388</v>
      </c>
      <c r="C228" s="40"/>
      <c r="D228" s="40" t="s">
        <v>87</v>
      </c>
      <c r="E228" s="40" t="s">
        <v>389</v>
      </c>
      <c r="F228" s="41">
        <v>28800</v>
      </c>
      <c r="G228" s="226">
        <v>30</v>
      </c>
      <c r="H228" s="107" t="s">
        <v>801</v>
      </c>
      <c r="I228" s="107"/>
      <c r="J228" s="110" t="s">
        <v>93</v>
      </c>
    </row>
    <row r="229" spans="1:11" ht="26.25">
      <c r="A229" s="39" t="s">
        <v>390</v>
      </c>
      <c r="B229" s="39" t="s">
        <v>391</v>
      </c>
      <c r="C229" s="40"/>
      <c r="D229" s="40" t="s">
        <v>392</v>
      </c>
      <c r="E229" s="40" t="s">
        <v>393</v>
      </c>
      <c r="F229" s="41">
        <v>15264</v>
      </c>
      <c r="G229" s="226">
        <v>53</v>
      </c>
      <c r="H229" s="107" t="s">
        <v>802</v>
      </c>
      <c r="I229" s="107"/>
      <c r="J229" s="109" t="s">
        <v>93</v>
      </c>
    </row>
    <row r="230" spans="1:11" ht="26.25">
      <c r="A230" s="39" t="s">
        <v>394</v>
      </c>
      <c r="B230" s="39" t="s">
        <v>395</v>
      </c>
      <c r="C230" s="40"/>
      <c r="D230" s="40" t="s">
        <v>396</v>
      </c>
      <c r="E230" s="40" t="s">
        <v>393</v>
      </c>
      <c r="F230" s="41">
        <v>18432</v>
      </c>
      <c r="G230" s="226">
        <v>64</v>
      </c>
      <c r="H230" s="107" t="s">
        <v>802</v>
      </c>
      <c r="I230" s="107"/>
      <c r="J230" s="109" t="s">
        <v>93</v>
      </c>
    </row>
    <row r="231" spans="1:11" ht="26.25">
      <c r="A231" s="39" t="s">
        <v>397</v>
      </c>
      <c r="B231" s="39" t="s">
        <v>398</v>
      </c>
      <c r="C231" s="40"/>
      <c r="D231" s="40" t="s">
        <v>196</v>
      </c>
      <c r="E231" s="40" t="s">
        <v>399</v>
      </c>
      <c r="F231" s="41">
        <v>14960</v>
      </c>
      <c r="G231" s="226">
        <v>124.66666666666667</v>
      </c>
      <c r="H231" s="107" t="s">
        <v>803</v>
      </c>
      <c r="I231" s="107"/>
      <c r="J231" s="109" t="s">
        <v>71</v>
      </c>
    </row>
    <row r="232" spans="1:11" ht="26.25">
      <c r="A232" s="39" t="s">
        <v>400</v>
      </c>
      <c r="B232" s="39" t="s">
        <v>401</v>
      </c>
      <c r="C232" s="40"/>
      <c r="D232" s="40" t="s">
        <v>402</v>
      </c>
      <c r="E232" s="40" t="s">
        <v>403</v>
      </c>
      <c r="F232" s="41">
        <v>14200</v>
      </c>
      <c r="G232" s="226">
        <v>253.57142857142858</v>
      </c>
      <c r="H232" s="107" t="s">
        <v>804</v>
      </c>
      <c r="I232" s="107"/>
      <c r="J232" s="108">
        <v>42342</v>
      </c>
    </row>
    <row r="233" spans="1:11" ht="26.25">
      <c r="A233" s="39" t="s">
        <v>404</v>
      </c>
      <c r="B233" s="39" t="s">
        <v>405</v>
      </c>
      <c r="C233" s="40"/>
      <c r="D233" s="40" t="s">
        <v>369</v>
      </c>
      <c r="E233" s="40" t="s">
        <v>406</v>
      </c>
      <c r="F233" s="41">
        <v>25660</v>
      </c>
      <c r="G233" s="226">
        <v>712.77777777777783</v>
      </c>
      <c r="H233" s="107" t="s">
        <v>805</v>
      </c>
      <c r="I233" s="107"/>
      <c r="J233" s="108">
        <v>42342</v>
      </c>
    </row>
    <row r="234" spans="1:11" hidden="1">
      <c r="A234" s="168" t="s">
        <v>741</v>
      </c>
      <c r="B234" s="168" t="s">
        <v>742</v>
      </c>
      <c r="C234" s="169"/>
      <c r="D234" s="169" t="s">
        <v>359</v>
      </c>
      <c r="E234" s="169" t="s">
        <v>743</v>
      </c>
      <c r="F234" s="170">
        <v>11520</v>
      </c>
      <c r="G234" s="171">
        <v>360</v>
      </c>
      <c r="H234" s="85"/>
      <c r="I234" s="85"/>
      <c r="J234" s="154" t="s">
        <v>603</v>
      </c>
    </row>
    <row r="235" spans="1:11" ht="15" customHeight="1">
      <c r="A235" s="234" t="s">
        <v>407</v>
      </c>
      <c r="B235" s="235"/>
      <c r="C235" s="235"/>
      <c r="D235" s="235"/>
      <c r="E235" s="235"/>
      <c r="F235" s="235"/>
      <c r="G235" s="236"/>
      <c r="H235" s="237"/>
      <c r="I235" s="237"/>
      <c r="J235" s="238"/>
    </row>
    <row r="236" spans="1:11" ht="26.25">
      <c r="A236" s="42" t="s">
        <v>408</v>
      </c>
      <c r="B236" s="43" t="s">
        <v>409</v>
      </c>
      <c r="C236" s="44"/>
      <c r="D236" s="44"/>
      <c r="E236" s="105" t="s">
        <v>410</v>
      </c>
      <c r="F236" s="45">
        <v>32400</v>
      </c>
      <c r="G236" s="229">
        <v>90</v>
      </c>
      <c r="H236" s="134"/>
      <c r="I236" s="134" t="s">
        <v>796</v>
      </c>
      <c r="J236" s="110" t="s">
        <v>93</v>
      </c>
      <c r="K236" s="248" t="s">
        <v>795</v>
      </c>
    </row>
    <row r="237" spans="1:11" ht="26.25">
      <c r="A237" s="42" t="s">
        <v>408</v>
      </c>
      <c r="B237" s="43" t="s">
        <v>409</v>
      </c>
      <c r="C237" s="44"/>
      <c r="D237" s="44"/>
      <c r="E237" s="105" t="s">
        <v>744</v>
      </c>
      <c r="F237" s="45">
        <v>16200</v>
      </c>
      <c r="G237" s="229">
        <v>90</v>
      </c>
      <c r="H237" s="46" t="s">
        <v>745</v>
      </c>
      <c r="I237" s="134" t="s">
        <v>796</v>
      </c>
      <c r="J237" s="110" t="s">
        <v>93</v>
      </c>
      <c r="K237" s="248"/>
    </row>
    <row r="238" spans="1:11" ht="26.25">
      <c r="A238" s="42" t="s">
        <v>411</v>
      </c>
      <c r="B238" s="43" t="s">
        <v>412</v>
      </c>
      <c r="C238" s="44"/>
      <c r="D238" s="44"/>
      <c r="E238" s="105" t="s">
        <v>73</v>
      </c>
      <c r="F238" s="45">
        <v>16000</v>
      </c>
      <c r="G238" s="229">
        <v>160</v>
      </c>
      <c r="H238" s="134"/>
      <c r="I238" s="134" t="s">
        <v>796</v>
      </c>
      <c r="J238" s="110" t="s">
        <v>93</v>
      </c>
      <c r="K238" s="248"/>
    </row>
    <row r="239" spans="1:11" ht="26.25">
      <c r="A239" s="42" t="s">
        <v>413</v>
      </c>
      <c r="B239" s="43" t="s">
        <v>414</v>
      </c>
      <c r="C239" s="44"/>
      <c r="D239" s="44"/>
      <c r="E239" s="105" t="s">
        <v>73</v>
      </c>
      <c r="F239" s="45">
        <v>14400</v>
      </c>
      <c r="G239" s="229">
        <v>144</v>
      </c>
      <c r="H239" s="134"/>
      <c r="I239" s="134" t="s">
        <v>796</v>
      </c>
      <c r="J239" s="110" t="s">
        <v>93</v>
      </c>
      <c r="K239" s="248"/>
    </row>
    <row r="240" spans="1:11" ht="26.25">
      <c r="A240" s="42" t="s">
        <v>415</v>
      </c>
      <c r="B240" s="43" t="s">
        <v>416</v>
      </c>
      <c r="C240" s="44"/>
      <c r="D240" s="44"/>
      <c r="E240" s="105" t="s">
        <v>417</v>
      </c>
      <c r="F240" s="45">
        <v>21750</v>
      </c>
      <c r="G240" s="229">
        <v>42.480000000000004</v>
      </c>
      <c r="H240" s="134"/>
      <c r="I240" s="134" t="s">
        <v>797</v>
      </c>
      <c r="J240" s="109" t="s">
        <v>71</v>
      </c>
      <c r="K240" s="248"/>
    </row>
    <row r="241" spans="1:11" ht="39">
      <c r="A241" s="42" t="s">
        <v>418</v>
      </c>
      <c r="B241" s="43" t="s">
        <v>419</v>
      </c>
      <c r="C241" s="44"/>
      <c r="D241" s="44"/>
      <c r="E241" s="105" t="s">
        <v>72</v>
      </c>
      <c r="F241" s="45">
        <v>12450</v>
      </c>
      <c r="G241" s="229">
        <v>249</v>
      </c>
      <c r="H241" s="134" t="s">
        <v>420</v>
      </c>
      <c r="I241" s="134" t="s">
        <v>797</v>
      </c>
      <c r="J241" s="110" t="s">
        <v>93</v>
      </c>
      <c r="K241" s="248"/>
    </row>
    <row r="242" spans="1:11" ht="38.25" hidden="1" customHeight="1">
      <c r="A242" s="162">
        <v>3001</v>
      </c>
      <c r="B242" s="163" t="s">
        <v>746</v>
      </c>
      <c r="C242" s="164"/>
      <c r="D242" s="164"/>
      <c r="E242" s="165" t="s">
        <v>533</v>
      </c>
      <c r="F242" s="166">
        <v>9720</v>
      </c>
      <c r="G242" s="167">
        <v>52.433333333333337</v>
      </c>
      <c r="H242" s="91"/>
      <c r="I242" s="46"/>
      <c r="J242" s="154" t="s">
        <v>603</v>
      </c>
      <c r="K242" s="249"/>
    </row>
    <row r="243" spans="1:11" ht="26.25" hidden="1" customHeight="1">
      <c r="A243" s="162">
        <v>3010</v>
      </c>
      <c r="B243" s="163" t="s">
        <v>421</v>
      </c>
      <c r="C243" s="164"/>
      <c r="D243" s="164"/>
      <c r="E243" s="165" t="s">
        <v>72</v>
      </c>
      <c r="F243" s="166">
        <v>13500</v>
      </c>
      <c r="G243" s="167">
        <v>153.75</v>
      </c>
      <c r="H243" s="147" t="s">
        <v>422</v>
      </c>
      <c r="I243" s="134"/>
      <c r="J243" s="154" t="s">
        <v>603</v>
      </c>
      <c r="K243" s="249"/>
    </row>
    <row r="244" spans="1:11" ht="26.25">
      <c r="A244" s="42">
        <v>3014</v>
      </c>
      <c r="B244" s="43" t="s">
        <v>423</v>
      </c>
      <c r="C244" s="44"/>
      <c r="D244" s="44"/>
      <c r="E244" s="105" t="s">
        <v>424</v>
      </c>
      <c r="F244" s="45">
        <v>15730</v>
      </c>
      <c r="G244" s="229">
        <v>163.47222222222223</v>
      </c>
      <c r="H244" s="134"/>
      <c r="I244" s="134" t="s">
        <v>798</v>
      </c>
      <c r="J244" s="109" t="s">
        <v>71</v>
      </c>
      <c r="K244" s="248"/>
    </row>
    <row r="245" spans="1:11" ht="26.25">
      <c r="A245" s="42">
        <v>3015</v>
      </c>
      <c r="B245" s="43" t="s">
        <v>425</v>
      </c>
      <c r="C245" s="44"/>
      <c r="D245" s="44"/>
      <c r="E245" s="105" t="s">
        <v>426</v>
      </c>
      <c r="F245" s="45">
        <v>11070</v>
      </c>
      <c r="G245" s="229">
        <v>166</v>
      </c>
      <c r="H245" s="134"/>
      <c r="I245" s="134" t="s">
        <v>797</v>
      </c>
      <c r="J245" s="113" t="s">
        <v>93</v>
      </c>
      <c r="K245" s="248"/>
    </row>
    <row r="246" spans="1:11" ht="26.25">
      <c r="A246" s="42">
        <v>3016</v>
      </c>
      <c r="B246" s="43" t="s">
        <v>427</v>
      </c>
      <c r="C246" s="44"/>
      <c r="D246" s="44"/>
      <c r="E246" s="105" t="s">
        <v>428</v>
      </c>
      <c r="F246" s="45">
        <v>11770</v>
      </c>
      <c r="G246" s="229">
        <f>54.5*3</f>
        <v>163.5</v>
      </c>
      <c r="H246" s="134"/>
      <c r="I246" s="134" t="s">
        <v>799</v>
      </c>
      <c r="J246" s="113" t="s">
        <v>793</v>
      </c>
      <c r="K246" s="248"/>
    </row>
    <row r="247" spans="1:11" ht="26.25">
      <c r="A247" s="42">
        <v>3017</v>
      </c>
      <c r="B247" s="43" t="s">
        <v>429</v>
      </c>
      <c r="C247" s="44"/>
      <c r="D247" s="44"/>
      <c r="E247" s="105" t="s">
        <v>430</v>
      </c>
      <c r="F247" s="45">
        <v>9960</v>
      </c>
      <c r="G247" s="229">
        <f>27.7*6</f>
        <v>166.2</v>
      </c>
      <c r="H247" s="134"/>
      <c r="I247" s="134" t="s">
        <v>797</v>
      </c>
      <c r="J247" s="113" t="s">
        <v>93</v>
      </c>
      <c r="K247" s="248"/>
    </row>
    <row r="248" spans="1:11">
      <c r="A248" s="234" t="s">
        <v>431</v>
      </c>
      <c r="B248" s="235"/>
      <c r="C248" s="235"/>
      <c r="D248" s="235"/>
      <c r="E248" s="235"/>
      <c r="F248" s="235"/>
      <c r="G248" s="236"/>
      <c r="H248" s="237"/>
      <c r="I248" s="237"/>
      <c r="J248" s="238"/>
    </row>
    <row r="249" spans="1:11" hidden="1">
      <c r="A249" s="86" t="s">
        <v>432</v>
      </c>
      <c r="B249" s="87" t="s">
        <v>433</v>
      </c>
      <c r="C249" s="88"/>
      <c r="D249" s="89"/>
      <c r="E249" s="88" t="s">
        <v>434</v>
      </c>
      <c r="F249" s="87">
        <v>19800</v>
      </c>
      <c r="G249" s="90">
        <v>19.8</v>
      </c>
      <c r="H249" s="135"/>
      <c r="I249" s="135"/>
      <c r="J249" s="154" t="s">
        <v>603</v>
      </c>
    </row>
    <row r="250" spans="1:11" ht="26.25">
      <c r="A250" s="52" t="s">
        <v>432</v>
      </c>
      <c r="B250" s="53" t="s">
        <v>435</v>
      </c>
      <c r="C250" s="54"/>
      <c r="D250" s="55"/>
      <c r="E250" s="54" t="s">
        <v>436</v>
      </c>
      <c r="F250" s="53">
        <v>13380</v>
      </c>
      <c r="G250" s="226">
        <v>111.5</v>
      </c>
      <c r="H250" s="131" t="s">
        <v>808</v>
      </c>
      <c r="I250" s="131"/>
      <c r="J250" s="109" t="s">
        <v>71</v>
      </c>
    </row>
    <row r="251" spans="1:11" ht="26.25">
      <c r="A251" s="47" t="s">
        <v>437</v>
      </c>
      <c r="B251" s="48" t="s">
        <v>438</v>
      </c>
      <c r="C251" s="49" t="s">
        <v>375</v>
      </c>
      <c r="D251" s="50"/>
      <c r="E251" s="49" t="s">
        <v>439</v>
      </c>
      <c r="F251" s="48">
        <v>21500</v>
      </c>
      <c r="G251" s="224">
        <v>430</v>
      </c>
      <c r="H251" s="122" t="s">
        <v>809</v>
      </c>
      <c r="I251" s="122"/>
      <c r="J251" s="109" t="s">
        <v>71</v>
      </c>
    </row>
    <row r="252" spans="1:11" hidden="1">
      <c r="A252" s="86" t="s">
        <v>747</v>
      </c>
      <c r="B252" s="87" t="s">
        <v>748</v>
      </c>
      <c r="C252" s="88" t="s">
        <v>375</v>
      </c>
      <c r="D252" s="89"/>
      <c r="E252" s="88" t="s">
        <v>749</v>
      </c>
      <c r="F252" s="87">
        <v>12384</v>
      </c>
      <c r="G252" s="90">
        <v>216</v>
      </c>
      <c r="H252" s="8"/>
      <c r="I252" s="8"/>
      <c r="J252" s="154" t="s">
        <v>603</v>
      </c>
    </row>
    <row r="253" spans="1:11" ht="51">
      <c r="A253" s="47" t="s">
        <v>440</v>
      </c>
      <c r="B253" s="48" t="s">
        <v>441</v>
      </c>
      <c r="C253" s="49"/>
      <c r="D253" s="50"/>
      <c r="E253" s="49" t="s">
        <v>442</v>
      </c>
      <c r="F253" s="48">
        <v>15552</v>
      </c>
      <c r="G253" s="224">
        <f>6*36</f>
        <v>216</v>
      </c>
      <c r="H253" s="136" t="s">
        <v>806</v>
      </c>
      <c r="I253" s="136"/>
      <c r="J253" s="109" t="s">
        <v>71</v>
      </c>
    </row>
    <row r="254" spans="1:11" ht="51">
      <c r="A254" s="47" t="s">
        <v>443</v>
      </c>
      <c r="B254" s="48" t="s">
        <v>444</v>
      </c>
      <c r="C254" s="49"/>
      <c r="D254" s="50"/>
      <c r="E254" s="49" t="s">
        <v>445</v>
      </c>
      <c r="F254" s="48">
        <v>20000</v>
      </c>
      <c r="G254" s="224">
        <v>100</v>
      </c>
      <c r="H254" s="136" t="s">
        <v>807</v>
      </c>
      <c r="I254" s="136"/>
      <c r="J254" s="109" t="s">
        <v>71</v>
      </c>
    </row>
    <row r="255" spans="1:11" ht="26.25">
      <c r="A255" s="47" t="s">
        <v>446</v>
      </c>
      <c r="B255" s="48" t="s">
        <v>447</v>
      </c>
      <c r="C255" s="49" t="s">
        <v>448</v>
      </c>
      <c r="D255" s="50"/>
      <c r="E255" s="49" t="s">
        <v>449</v>
      </c>
      <c r="F255" s="48">
        <v>18800</v>
      </c>
      <c r="G255" s="224">
        <v>195.83333333333334</v>
      </c>
      <c r="H255" s="122" t="s">
        <v>817</v>
      </c>
      <c r="I255" s="122"/>
      <c r="J255" s="109" t="s">
        <v>793</v>
      </c>
    </row>
    <row r="256" spans="1:11" hidden="1">
      <c r="A256" s="86" t="s">
        <v>750</v>
      </c>
      <c r="B256" s="87" t="s">
        <v>751</v>
      </c>
      <c r="C256" s="88" t="s">
        <v>448</v>
      </c>
      <c r="D256" s="89"/>
      <c r="E256" s="88" t="s">
        <v>449</v>
      </c>
      <c r="F256" s="87">
        <v>18800</v>
      </c>
      <c r="G256" s="90">
        <v>195.83333333333334</v>
      </c>
      <c r="H256" s="8"/>
      <c r="I256" s="8"/>
      <c r="J256" s="154" t="s">
        <v>603</v>
      </c>
    </row>
    <row r="257" spans="1:10" ht="26.25">
      <c r="A257" s="47" t="s">
        <v>450</v>
      </c>
      <c r="B257" s="48" t="s">
        <v>451</v>
      </c>
      <c r="C257" s="49"/>
      <c r="D257" s="50"/>
      <c r="E257" s="49" t="s">
        <v>452</v>
      </c>
      <c r="F257" s="48">
        <v>13248</v>
      </c>
      <c r="G257" s="224">
        <f>69*4</f>
        <v>276</v>
      </c>
      <c r="H257" s="122" t="s">
        <v>811</v>
      </c>
      <c r="I257" s="122"/>
      <c r="J257" s="109" t="s">
        <v>71</v>
      </c>
    </row>
    <row r="258" spans="1:10">
      <c r="A258" s="47" t="s">
        <v>453</v>
      </c>
      <c r="B258" s="48" t="s">
        <v>454</v>
      </c>
      <c r="C258" s="49" t="s">
        <v>455</v>
      </c>
      <c r="D258" s="50"/>
      <c r="E258" s="49" t="s">
        <v>456</v>
      </c>
      <c r="F258" s="48">
        <v>24320</v>
      </c>
      <c r="G258" s="224">
        <v>380</v>
      </c>
      <c r="H258" s="122" t="s">
        <v>810</v>
      </c>
      <c r="I258" s="122"/>
      <c r="J258" s="109" t="s">
        <v>71</v>
      </c>
    </row>
    <row r="259" spans="1:10" ht="26.25">
      <c r="A259" s="47" t="s">
        <v>457</v>
      </c>
      <c r="B259" s="48" t="s">
        <v>458</v>
      </c>
      <c r="C259" s="49" t="s">
        <v>455</v>
      </c>
      <c r="D259" s="50"/>
      <c r="E259" s="49" t="s">
        <v>456</v>
      </c>
      <c r="F259" s="48">
        <v>22080</v>
      </c>
      <c r="G259" s="224">
        <v>345</v>
      </c>
      <c r="H259" s="122" t="s">
        <v>810</v>
      </c>
      <c r="I259" s="122"/>
      <c r="J259" s="109" t="s">
        <v>71</v>
      </c>
    </row>
    <row r="260" spans="1:10">
      <c r="A260" s="47" t="s">
        <v>459</v>
      </c>
      <c r="B260" s="48" t="s">
        <v>460</v>
      </c>
      <c r="C260" s="49" t="s">
        <v>461</v>
      </c>
      <c r="D260" s="50"/>
      <c r="E260" s="49" t="s">
        <v>462</v>
      </c>
      <c r="F260" s="48">
        <v>21360</v>
      </c>
      <c r="G260" s="224">
        <v>890</v>
      </c>
      <c r="H260" s="122" t="s">
        <v>810</v>
      </c>
      <c r="I260" s="122"/>
      <c r="J260" s="109" t="s">
        <v>71</v>
      </c>
    </row>
    <row r="261" spans="1:10">
      <c r="A261" s="47" t="s">
        <v>463</v>
      </c>
      <c r="B261" s="48" t="s">
        <v>464</v>
      </c>
      <c r="C261" s="49"/>
      <c r="D261" s="50"/>
      <c r="E261" s="49" t="s">
        <v>112</v>
      </c>
      <c r="F261" s="48">
        <v>17040</v>
      </c>
      <c r="G261" s="224">
        <v>710</v>
      </c>
      <c r="H261" s="122" t="s">
        <v>810</v>
      </c>
      <c r="I261" s="131"/>
      <c r="J261" s="109" t="s">
        <v>71</v>
      </c>
    </row>
    <row r="262" spans="1:10">
      <c r="A262" s="47" t="s">
        <v>465</v>
      </c>
      <c r="B262" s="48" t="s">
        <v>466</v>
      </c>
      <c r="C262" s="49"/>
      <c r="D262" s="50"/>
      <c r="E262" s="49" t="s">
        <v>112</v>
      </c>
      <c r="F262" s="48">
        <v>16500</v>
      </c>
      <c r="G262" s="224">
        <v>687.5</v>
      </c>
      <c r="H262" s="122" t="s">
        <v>810</v>
      </c>
      <c r="I262" s="131"/>
      <c r="J262" s="108">
        <v>42342</v>
      </c>
    </row>
    <row r="263" spans="1:10">
      <c r="A263" s="47" t="s">
        <v>467</v>
      </c>
      <c r="B263" s="48" t="s">
        <v>468</v>
      </c>
      <c r="C263" s="49"/>
      <c r="D263" s="50"/>
      <c r="E263" s="49" t="s">
        <v>112</v>
      </c>
      <c r="F263" s="48">
        <v>6240</v>
      </c>
      <c r="G263" s="224">
        <v>260</v>
      </c>
      <c r="H263" s="122" t="s">
        <v>810</v>
      </c>
      <c r="I263" s="131"/>
      <c r="J263" s="109" t="s">
        <v>71</v>
      </c>
    </row>
    <row r="264" spans="1:10">
      <c r="A264" s="56" t="s">
        <v>469</v>
      </c>
      <c r="B264" s="57" t="s">
        <v>470</v>
      </c>
      <c r="C264" s="58"/>
      <c r="D264" s="59"/>
      <c r="E264" s="58" t="s">
        <v>141</v>
      </c>
      <c r="F264" s="57">
        <v>9000</v>
      </c>
      <c r="G264" s="227">
        <v>750</v>
      </c>
      <c r="H264" s="122" t="s">
        <v>810</v>
      </c>
      <c r="I264" s="131"/>
      <c r="J264" s="108">
        <v>42335</v>
      </c>
    </row>
    <row r="265" spans="1:10">
      <c r="A265" s="47" t="s">
        <v>471</v>
      </c>
      <c r="B265" s="48" t="s">
        <v>472</v>
      </c>
      <c r="C265" s="49"/>
      <c r="D265" s="50"/>
      <c r="E265" s="49" t="s">
        <v>112</v>
      </c>
      <c r="F265" s="48">
        <v>15120</v>
      </c>
      <c r="G265" s="224">
        <v>630</v>
      </c>
      <c r="H265" s="122" t="s">
        <v>810</v>
      </c>
      <c r="I265" s="131"/>
      <c r="J265" s="109" t="s">
        <v>71</v>
      </c>
    </row>
    <row r="266" spans="1:10" hidden="1">
      <c r="A266" s="86" t="s">
        <v>752</v>
      </c>
      <c r="B266" s="87" t="s">
        <v>753</v>
      </c>
      <c r="C266" s="88"/>
      <c r="D266" s="89"/>
      <c r="E266" s="88" t="s">
        <v>141</v>
      </c>
      <c r="F266" s="87">
        <v>9480</v>
      </c>
      <c r="G266" s="90">
        <v>790</v>
      </c>
      <c r="H266" s="91"/>
      <c r="I266" s="91"/>
      <c r="J266" s="154" t="s">
        <v>603</v>
      </c>
    </row>
    <row r="267" spans="1:10">
      <c r="A267" s="47" t="s">
        <v>473</v>
      </c>
      <c r="B267" s="48" t="s">
        <v>474</v>
      </c>
      <c r="C267" s="49"/>
      <c r="D267" s="50"/>
      <c r="E267" s="49" t="s">
        <v>112</v>
      </c>
      <c r="F267" s="48">
        <v>14880</v>
      </c>
      <c r="G267" s="224">
        <v>620</v>
      </c>
      <c r="H267" s="122" t="s">
        <v>810</v>
      </c>
      <c r="I267" s="122"/>
      <c r="J267" s="114" t="s">
        <v>71</v>
      </c>
    </row>
    <row r="268" spans="1:10">
      <c r="A268" s="47" t="s">
        <v>475</v>
      </c>
      <c r="B268" s="48" t="s">
        <v>792</v>
      </c>
      <c r="C268" s="49"/>
      <c r="D268" s="50"/>
      <c r="E268" s="49" t="s">
        <v>141</v>
      </c>
      <c r="F268" s="48">
        <v>12924.08</v>
      </c>
      <c r="G268" s="224">
        <v>1077.0066666666667</v>
      </c>
      <c r="H268" s="122" t="s">
        <v>810</v>
      </c>
      <c r="I268" s="122"/>
      <c r="J268" s="108">
        <v>42335</v>
      </c>
    </row>
    <row r="269" spans="1:10" ht="15" customHeight="1">
      <c r="A269" s="234" t="s">
        <v>476</v>
      </c>
      <c r="B269" s="235"/>
      <c r="C269" s="235"/>
      <c r="D269" s="235"/>
      <c r="E269" s="235"/>
      <c r="F269" s="235"/>
      <c r="G269" s="236"/>
      <c r="H269" s="237"/>
      <c r="I269" s="237"/>
      <c r="J269" s="238"/>
    </row>
    <row r="270" spans="1:10" hidden="1">
      <c r="A270" s="86" t="s">
        <v>754</v>
      </c>
      <c r="B270" s="87" t="s">
        <v>755</v>
      </c>
      <c r="C270" s="88"/>
      <c r="D270" s="89"/>
      <c r="E270" s="88" t="s">
        <v>479</v>
      </c>
      <c r="F270" s="87">
        <f>G270*100</f>
        <v>17200</v>
      </c>
      <c r="G270" s="90">
        <v>172</v>
      </c>
      <c r="H270" s="51"/>
      <c r="I270" s="118"/>
      <c r="J270" s="154" t="s">
        <v>603</v>
      </c>
    </row>
    <row r="271" spans="1:10" hidden="1">
      <c r="A271" s="86" t="s">
        <v>756</v>
      </c>
      <c r="B271" s="87" t="s">
        <v>757</v>
      </c>
      <c r="C271" s="88"/>
      <c r="D271" s="89"/>
      <c r="E271" s="88" t="s">
        <v>479</v>
      </c>
      <c r="F271" s="87">
        <f>G271*100</f>
        <v>17200</v>
      </c>
      <c r="G271" s="90">
        <v>172</v>
      </c>
      <c r="H271" s="8"/>
      <c r="I271" s="8"/>
      <c r="J271" s="154" t="s">
        <v>603</v>
      </c>
    </row>
    <row r="272" spans="1:10" hidden="1">
      <c r="A272" s="86" t="s">
        <v>758</v>
      </c>
      <c r="B272" s="87" t="s">
        <v>759</v>
      </c>
      <c r="C272" s="88"/>
      <c r="D272" s="89"/>
      <c r="E272" s="88" t="s">
        <v>479</v>
      </c>
      <c r="F272" s="87">
        <f>G272*100</f>
        <v>17200</v>
      </c>
      <c r="G272" s="90">
        <v>172</v>
      </c>
      <c r="H272" s="8"/>
      <c r="I272" s="8"/>
      <c r="J272" s="154" t="s">
        <v>603</v>
      </c>
    </row>
    <row r="273" spans="1:10" hidden="1">
      <c r="A273" s="86" t="s">
        <v>760</v>
      </c>
      <c r="B273" s="87" t="s">
        <v>761</v>
      </c>
      <c r="C273" s="88"/>
      <c r="D273" s="89"/>
      <c r="E273" s="88" t="s">
        <v>479</v>
      </c>
      <c r="F273" s="87">
        <f>G273*100</f>
        <v>17200</v>
      </c>
      <c r="G273" s="90">
        <v>172</v>
      </c>
      <c r="H273" s="8"/>
      <c r="I273" s="8"/>
      <c r="J273" s="154" t="s">
        <v>603</v>
      </c>
    </row>
    <row r="274" spans="1:10" ht="26.25">
      <c r="A274" s="47" t="s">
        <v>477</v>
      </c>
      <c r="B274" s="48" t="s">
        <v>478</v>
      </c>
      <c r="C274" s="49"/>
      <c r="D274" s="50"/>
      <c r="E274" s="49" t="s">
        <v>479</v>
      </c>
      <c r="F274" s="48">
        <v>15815</v>
      </c>
      <c r="G274" s="224">
        <v>158.15</v>
      </c>
      <c r="H274" s="122" t="s">
        <v>812</v>
      </c>
      <c r="I274" s="122"/>
      <c r="J274" s="108">
        <v>42335</v>
      </c>
    </row>
    <row r="275" spans="1:10" ht="15" customHeight="1">
      <c r="A275" s="234" t="s">
        <v>480</v>
      </c>
      <c r="B275" s="235"/>
      <c r="C275" s="235"/>
      <c r="D275" s="235"/>
      <c r="E275" s="235"/>
      <c r="F275" s="235"/>
      <c r="G275" s="236"/>
      <c r="H275" s="237"/>
      <c r="I275" s="237"/>
      <c r="J275" s="238"/>
    </row>
    <row r="276" spans="1:10">
      <c r="A276" s="60" t="s">
        <v>481</v>
      </c>
      <c r="B276" s="61" t="s">
        <v>482</v>
      </c>
      <c r="C276" s="62"/>
      <c r="D276" s="63"/>
      <c r="E276" s="63" t="s">
        <v>483</v>
      </c>
      <c r="F276" s="64">
        <f>G276*5</f>
        <v>18000</v>
      </c>
      <c r="G276" s="226">
        <v>3600</v>
      </c>
      <c r="H276" s="122"/>
      <c r="I276" s="122"/>
      <c r="J276" s="114" t="s">
        <v>71</v>
      </c>
    </row>
    <row r="277" spans="1:10">
      <c r="A277" s="65" t="s">
        <v>484</v>
      </c>
      <c r="B277" s="66" t="s">
        <v>485</v>
      </c>
      <c r="C277" s="67"/>
      <c r="D277" s="68"/>
      <c r="E277" s="68" t="s">
        <v>483</v>
      </c>
      <c r="F277" s="69">
        <f>G277*5</f>
        <v>19350</v>
      </c>
      <c r="G277" s="224">
        <v>3870</v>
      </c>
      <c r="H277" s="122"/>
      <c r="I277" s="122"/>
      <c r="J277" s="114" t="s">
        <v>71</v>
      </c>
    </row>
    <row r="278" spans="1:10">
      <c r="A278" s="65" t="s">
        <v>486</v>
      </c>
      <c r="B278" s="66" t="s">
        <v>487</v>
      </c>
      <c r="C278" s="67" t="s">
        <v>488</v>
      </c>
      <c r="D278" s="68"/>
      <c r="E278" s="68" t="s">
        <v>148</v>
      </c>
      <c r="F278" s="69">
        <f>G278*10</f>
        <v>18000</v>
      </c>
      <c r="G278" s="224">
        <v>1800</v>
      </c>
      <c r="H278" s="122"/>
      <c r="I278" s="122"/>
      <c r="J278" s="114" t="s">
        <v>71</v>
      </c>
    </row>
    <row r="279" spans="1:10">
      <c r="A279" s="60" t="s">
        <v>489</v>
      </c>
      <c r="B279" s="61" t="s">
        <v>490</v>
      </c>
      <c r="C279" s="62" t="s">
        <v>491</v>
      </c>
      <c r="D279" s="63"/>
      <c r="E279" s="63" t="s">
        <v>492</v>
      </c>
      <c r="F279" s="64">
        <f>G279*3</f>
        <v>15900</v>
      </c>
      <c r="G279" s="226">
        <v>5300</v>
      </c>
      <c r="H279" s="122"/>
      <c r="I279" s="122"/>
      <c r="J279" s="114" t="s">
        <v>71</v>
      </c>
    </row>
    <row r="280" spans="1:10" ht="15" customHeight="1">
      <c r="A280" s="234" t="s">
        <v>493</v>
      </c>
      <c r="B280" s="235"/>
      <c r="C280" s="235"/>
      <c r="D280" s="235"/>
      <c r="E280" s="235"/>
      <c r="F280" s="235"/>
      <c r="G280" s="236"/>
      <c r="H280" s="237"/>
      <c r="I280" s="237"/>
      <c r="J280" s="238"/>
    </row>
    <row r="281" spans="1:10" ht="26.25">
      <c r="A281" s="70" t="s">
        <v>494</v>
      </c>
      <c r="B281" s="71" t="s">
        <v>495</v>
      </c>
      <c r="C281" s="72" t="s">
        <v>496</v>
      </c>
      <c r="D281" s="73"/>
      <c r="E281" s="106" t="s">
        <v>497</v>
      </c>
      <c r="F281" s="74">
        <f>G281*20*50*10</f>
        <v>200000</v>
      </c>
      <c r="G281" s="224">
        <v>20</v>
      </c>
      <c r="H281" s="122" t="s">
        <v>809</v>
      </c>
      <c r="I281" s="122"/>
      <c r="J281" s="114" t="s">
        <v>71</v>
      </c>
    </row>
    <row r="282" spans="1:10" ht="26.25">
      <c r="A282" s="70" t="s">
        <v>498</v>
      </c>
      <c r="B282" s="71" t="s">
        <v>499</v>
      </c>
      <c r="C282" s="72" t="s">
        <v>455</v>
      </c>
      <c r="D282" s="73"/>
      <c r="E282" s="106" t="s">
        <v>500</v>
      </c>
      <c r="F282" s="74">
        <v>14020</v>
      </c>
      <c r="G282" s="224">
        <v>20</v>
      </c>
      <c r="H282" s="122" t="s">
        <v>809</v>
      </c>
      <c r="I282" s="122"/>
      <c r="J282" s="114" t="s">
        <v>793</v>
      </c>
    </row>
    <row r="283" spans="1:10" ht="26.25">
      <c r="A283" s="70" t="s">
        <v>501</v>
      </c>
      <c r="B283" s="71" t="s">
        <v>502</v>
      </c>
      <c r="C283" s="72" t="s">
        <v>503</v>
      </c>
      <c r="D283" s="73"/>
      <c r="E283" s="106" t="s">
        <v>504</v>
      </c>
      <c r="F283" s="74">
        <f>G283*4*40*5</f>
        <v>72000</v>
      </c>
      <c r="G283" s="224">
        <f>18*5</f>
        <v>90</v>
      </c>
      <c r="H283" s="122" t="s">
        <v>813</v>
      </c>
      <c r="I283" s="122"/>
      <c r="J283" s="114" t="s">
        <v>71</v>
      </c>
    </row>
    <row r="284" spans="1:10" hidden="1">
      <c r="A284" s="155" t="s">
        <v>505</v>
      </c>
      <c r="B284" s="156" t="s">
        <v>762</v>
      </c>
      <c r="C284" s="157" t="s">
        <v>507</v>
      </c>
      <c r="D284" s="158"/>
      <c r="E284" s="159" t="s">
        <v>508</v>
      </c>
      <c r="F284" s="160">
        <f>G284*2*40*5</f>
        <v>10000</v>
      </c>
      <c r="G284" s="161">
        <v>25</v>
      </c>
      <c r="H284" s="91"/>
      <c r="I284" s="91"/>
      <c r="J284" s="154" t="s">
        <v>603</v>
      </c>
    </row>
    <row r="285" spans="1:10" ht="26.25">
      <c r="A285" s="70" t="s">
        <v>505</v>
      </c>
      <c r="B285" s="71" t="s">
        <v>506</v>
      </c>
      <c r="C285" s="72" t="s">
        <v>507</v>
      </c>
      <c r="D285" s="73"/>
      <c r="E285" s="106" t="s">
        <v>508</v>
      </c>
      <c r="F285" s="74">
        <f>G285*2*40*5</f>
        <v>86000</v>
      </c>
      <c r="G285" s="224">
        <f>43*5</f>
        <v>215</v>
      </c>
      <c r="H285" s="122" t="s">
        <v>813</v>
      </c>
      <c r="I285" s="122"/>
      <c r="J285" s="114" t="s">
        <v>793</v>
      </c>
    </row>
    <row r="286" spans="1:10" ht="26.25">
      <c r="A286" s="70" t="s">
        <v>509</v>
      </c>
      <c r="B286" s="71" t="s">
        <v>510</v>
      </c>
      <c r="C286" s="72"/>
      <c r="D286" s="73"/>
      <c r="E286" s="106" t="s">
        <v>508</v>
      </c>
      <c r="F286" s="74">
        <f>G286*2*40*5</f>
        <v>68000</v>
      </c>
      <c r="G286" s="224">
        <f>34*5</f>
        <v>170</v>
      </c>
      <c r="H286" s="122" t="s">
        <v>813</v>
      </c>
      <c r="I286" s="122"/>
      <c r="J286" s="114" t="s">
        <v>71</v>
      </c>
    </row>
    <row r="287" spans="1:10" ht="15" customHeight="1">
      <c r="A287" s="234" t="s">
        <v>511</v>
      </c>
      <c r="B287" s="235"/>
      <c r="C287" s="235"/>
      <c r="D287" s="235"/>
      <c r="E287" s="235"/>
      <c r="F287" s="235"/>
      <c r="G287" s="236"/>
      <c r="H287" s="237"/>
      <c r="I287" s="237"/>
      <c r="J287" s="238"/>
    </row>
    <row r="288" spans="1:10" ht="26.25">
      <c r="A288" s="75" t="s">
        <v>512</v>
      </c>
      <c r="B288" s="76" t="s">
        <v>513</v>
      </c>
      <c r="C288" s="77">
        <v>6</v>
      </c>
      <c r="D288" s="78" t="s">
        <v>514</v>
      </c>
      <c r="E288" s="78" t="s">
        <v>515</v>
      </c>
      <c r="F288" s="79">
        <f>G288*15</f>
        <v>6375</v>
      </c>
      <c r="G288" s="226">
        <v>425</v>
      </c>
      <c r="H288" s="134" t="s">
        <v>516</v>
      </c>
      <c r="I288" s="134"/>
      <c r="J288" s="115" t="s">
        <v>71</v>
      </c>
    </row>
    <row r="289" spans="1:10" ht="26.25">
      <c r="A289" s="75" t="s">
        <v>517</v>
      </c>
      <c r="B289" s="76" t="s">
        <v>518</v>
      </c>
      <c r="C289" s="77">
        <v>6</v>
      </c>
      <c r="D289" s="78" t="s">
        <v>355</v>
      </c>
      <c r="E289" s="78" t="s">
        <v>515</v>
      </c>
      <c r="F289" s="79">
        <v>7800</v>
      </c>
      <c r="G289" s="226">
        <v>520</v>
      </c>
      <c r="H289" s="134" t="s">
        <v>516</v>
      </c>
      <c r="I289" s="134"/>
      <c r="J289" s="109" t="s">
        <v>71</v>
      </c>
    </row>
    <row r="290" spans="1:10" ht="26.25">
      <c r="A290" s="75" t="s">
        <v>519</v>
      </c>
      <c r="B290" s="76" t="s">
        <v>520</v>
      </c>
      <c r="C290" s="77">
        <v>6</v>
      </c>
      <c r="D290" s="78" t="s">
        <v>521</v>
      </c>
      <c r="E290" s="78" t="s">
        <v>522</v>
      </c>
      <c r="F290" s="79">
        <v>8220</v>
      </c>
      <c r="G290" s="226">
        <v>685</v>
      </c>
      <c r="H290" s="134" t="s">
        <v>516</v>
      </c>
      <c r="I290" s="134"/>
      <c r="J290" s="109" t="s">
        <v>71</v>
      </c>
    </row>
    <row r="291" spans="1:10" ht="26.25">
      <c r="A291" s="75" t="s">
        <v>523</v>
      </c>
      <c r="B291" s="76" t="s">
        <v>524</v>
      </c>
      <c r="C291" s="77">
        <v>6</v>
      </c>
      <c r="D291" s="78" t="s">
        <v>525</v>
      </c>
      <c r="E291" s="78" t="s">
        <v>522</v>
      </c>
      <c r="F291" s="79">
        <v>10680</v>
      </c>
      <c r="G291" s="226">
        <v>890</v>
      </c>
      <c r="H291" s="134" t="s">
        <v>516</v>
      </c>
      <c r="I291" s="134"/>
      <c r="J291" s="113">
        <v>42335</v>
      </c>
    </row>
    <row r="292" spans="1:10" ht="26.25" hidden="1">
      <c r="A292" s="148" t="s">
        <v>763</v>
      </c>
      <c r="B292" s="149" t="s">
        <v>764</v>
      </c>
      <c r="C292" s="150">
        <v>6</v>
      </c>
      <c r="D292" s="151" t="s">
        <v>765</v>
      </c>
      <c r="E292" s="151" t="s">
        <v>766</v>
      </c>
      <c r="F292" s="152">
        <f>G292*8</f>
        <v>9600</v>
      </c>
      <c r="G292" s="153">
        <v>1200</v>
      </c>
      <c r="H292" s="91" t="s">
        <v>767</v>
      </c>
      <c r="I292" s="91"/>
      <c r="J292" s="154" t="s">
        <v>603</v>
      </c>
    </row>
    <row r="293" spans="1:10" ht="26.25" hidden="1">
      <c r="A293" s="148" t="s">
        <v>526</v>
      </c>
      <c r="B293" s="149" t="s">
        <v>768</v>
      </c>
      <c r="C293" s="150">
        <v>12</v>
      </c>
      <c r="D293" s="151" t="s">
        <v>769</v>
      </c>
      <c r="E293" s="151" t="s">
        <v>770</v>
      </c>
      <c r="F293" s="152">
        <f>G293*8</f>
        <v>10000</v>
      </c>
      <c r="G293" s="153">
        <v>1250</v>
      </c>
      <c r="H293" s="91" t="s">
        <v>771</v>
      </c>
      <c r="I293" s="91"/>
      <c r="J293" s="154" t="s">
        <v>603</v>
      </c>
    </row>
    <row r="294" spans="1:10" ht="26.25">
      <c r="A294" s="75" t="s">
        <v>526</v>
      </c>
      <c r="B294" s="76" t="s">
        <v>527</v>
      </c>
      <c r="C294" s="77" t="s">
        <v>528</v>
      </c>
      <c r="D294" s="78" t="s">
        <v>529</v>
      </c>
      <c r="E294" s="78" t="s">
        <v>522</v>
      </c>
      <c r="F294" s="79">
        <f>G294*12</f>
        <v>26400</v>
      </c>
      <c r="G294" s="226">
        <v>2200</v>
      </c>
      <c r="H294" s="134" t="s">
        <v>530</v>
      </c>
      <c r="I294" s="134"/>
      <c r="J294" s="110" t="s">
        <v>71</v>
      </c>
    </row>
    <row r="295" spans="1:10" ht="26.25">
      <c r="A295" s="75" t="s">
        <v>531</v>
      </c>
      <c r="B295" s="76" t="s">
        <v>532</v>
      </c>
      <c r="C295" s="77" t="s">
        <v>528</v>
      </c>
      <c r="D295" s="78" t="s">
        <v>529</v>
      </c>
      <c r="E295" s="78" t="s">
        <v>533</v>
      </c>
      <c r="F295" s="79">
        <f>G295*24</f>
        <v>30960</v>
      </c>
      <c r="G295" s="226">
        <v>1290</v>
      </c>
      <c r="H295" s="134" t="s">
        <v>530</v>
      </c>
      <c r="I295" s="134"/>
      <c r="J295" s="110" t="s">
        <v>71</v>
      </c>
    </row>
    <row r="296" spans="1:10" ht="15" customHeight="1">
      <c r="A296" s="234" t="s">
        <v>534</v>
      </c>
      <c r="B296" s="235"/>
      <c r="C296" s="235"/>
      <c r="D296" s="235"/>
      <c r="E296" s="235"/>
      <c r="F296" s="235"/>
      <c r="G296" s="236"/>
      <c r="H296" s="237"/>
      <c r="I296" s="237"/>
      <c r="J296" s="238"/>
    </row>
    <row r="297" spans="1:10" ht="26.25">
      <c r="A297" s="80" t="s">
        <v>535</v>
      </c>
      <c r="B297" s="81" t="s">
        <v>536</v>
      </c>
      <c r="C297" s="82">
        <v>5</v>
      </c>
      <c r="D297" s="82" t="s">
        <v>96</v>
      </c>
      <c r="E297" s="82" t="s">
        <v>537</v>
      </c>
      <c r="F297" s="83">
        <v>12960</v>
      </c>
      <c r="G297" s="226">
        <v>9</v>
      </c>
      <c r="H297" s="107" t="s">
        <v>814</v>
      </c>
      <c r="I297" s="107"/>
      <c r="J297" s="108" t="s">
        <v>93</v>
      </c>
    </row>
    <row r="298" spans="1:10" ht="26.25">
      <c r="A298" s="80" t="s">
        <v>538</v>
      </c>
      <c r="B298" s="81" t="s">
        <v>539</v>
      </c>
      <c r="C298" s="82">
        <v>10</v>
      </c>
      <c r="D298" s="82" t="s">
        <v>96</v>
      </c>
      <c r="E298" s="82" t="s">
        <v>540</v>
      </c>
      <c r="F298" s="83">
        <v>12600</v>
      </c>
      <c r="G298" s="226">
        <v>13.125</v>
      </c>
      <c r="H298" s="107" t="s">
        <v>814</v>
      </c>
      <c r="I298" s="134"/>
      <c r="J298" s="109" t="s">
        <v>71</v>
      </c>
    </row>
    <row r="299" spans="1:10" ht="26.25">
      <c r="A299" s="80" t="s">
        <v>541</v>
      </c>
      <c r="B299" s="81" t="s">
        <v>542</v>
      </c>
      <c r="C299" s="82">
        <v>20</v>
      </c>
      <c r="D299" s="82" t="s">
        <v>96</v>
      </c>
      <c r="E299" s="82" t="s">
        <v>543</v>
      </c>
      <c r="F299" s="83">
        <v>12270</v>
      </c>
      <c r="G299" s="226">
        <v>21.302083333333332</v>
      </c>
      <c r="H299" s="107" t="s">
        <v>814</v>
      </c>
      <c r="I299" s="134"/>
      <c r="J299" s="109" t="s">
        <v>71</v>
      </c>
    </row>
    <row r="300" spans="1:10" ht="26.25">
      <c r="A300" s="80" t="s">
        <v>544</v>
      </c>
      <c r="B300" s="81" t="s">
        <v>545</v>
      </c>
      <c r="C300" s="82" t="s">
        <v>546</v>
      </c>
      <c r="D300" s="82" t="s">
        <v>96</v>
      </c>
      <c r="E300" s="82" t="s">
        <v>547</v>
      </c>
      <c r="F300" s="83">
        <v>13460</v>
      </c>
      <c r="G300" s="226">
        <v>31.157407407407408</v>
      </c>
      <c r="H300" s="107" t="s">
        <v>814</v>
      </c>
      <c r="I300" s="134"/>
      <c r="J300" s="109" t="s">
        <v>71</v>
      </c>
    </row>
    <row r="301" spans="1:10" ht="26.25">
      <c r="A301" s="80" t="s">
        <v>548</v>
      </c>
      <c r="B301" s="81" t="s">
        <v>549</v>
      </c>
      <c r="C301" s="82">
        <v>60</v>
      </c>
      <c r="D301" s="82" t="s">
        <v>96</v>
      </c>
      <c r="E301" s="82" t="s">
        <v>452</v>
      </c>
      <c r="F301" s="83">
        <v>9500</v>
      </c>
      <c r="G301" s="226">
        <v>49.479166666666664</v>
      </c>
      <c r="H301" s="107" t="s">
        <v>815</v>
      </c>
      <c r="I301" s="134"/>
      <c r="J301" s="109" t="s">
        <v>71</v>
      </c>
    </row>
    <row r="302" spans="1:10" ht="26.25">
      <c r="A302" s="80" t="s">
        <v>550</v>
      </c>
      <c r="B302" s="81" t="s">
        <v>551</v>
      </c>
      <c r="C302" s="82">
        <v>6</v>
      </c>
      <c r="D302" s="82" t="s">
        <v>87</v>
      </c>
      <c r="E302" s="82" t="s">
        <v>552</v>
      </c>
      <c r="F302" s="83">
        <v>11120</v>
      </c>
      <c r="G302" s="226">
        <v>77.222222222222229</v>
      </c>
      <c r="H302" s="107" t="s">
        <v>815</v>
      </c>
      <c r="I302" s="134"/>
      <c r="J302" s="110" t="s">
        <v>93</v>
      </c>
    </row>
    <row r="303" spans="1:10" ht="26.25">
      <c r="A303" s="80" t="s">
        <v>553</v>
      </c>
      <c r="B303" s="81" t="s">
        <v>554</v>
      </c>
      <c r="C303" s="82">
        <v>6</v>
      </c>
      <c r="D303" s="82" t="s">
        <v>87</v>
      </c>
      <c r="E303" s="82" t="s">
        <v>552</v>
      </c>
      <c r="F303" s="83">
        <v>11120</v>
      </c>
      <c r="G303" s="226">
        <v>77.222222222222229</v>
      </c>
      <c r="H303" s="107" t="s">
        <v>815</v>
      </c>
      <c r="I303" s="134"/>
      <c r="J303" s="110" t="s">
        <v>93</v>
      </c>
    </row>
    <row r="304" spans="1:10" ht="26.25">
      <c r="A304" s="80" t="s">
        <v>555</v>
      </c>
      <c r="B304" s="81" t="s">
        <v>556</v>
      </c>
      <c r="C304" s="82">
        <v>8</v>
      </c>
      <c r="D304" s="82" t="s">
        <v>87</v>
      </c>
      <c r="E304" s="82" t="s">
        <v>552</v>
      </c>
      <c r="F304" s="83">
        <v>14180</v>
      </c>
      <c r="G304" s="226">
        <v>98.472222222222229</v>
      </c>
      <c r="H304" s="107" t="s">
        <v>815</v>
      </c>
      <c r="I304" s="134"/>
      <c r="J304" s="110" t="s">
        <v>93</v>
      </c>
    </row>
    <row r="305" spans="1:10" ht="26.25">
      <c r="A305" s="80" t="s">
        <v>557</v>
      </c>
      <c r="B305" s="81" t="s">
        <v>558</v>
      </c>
      <c r="C305" s="82">
        <v>8</v>
      </c>
      <c r="D305" s="82" t="s">
        <v>87</v>
      </c>
      <c r="E305" s="82" t="s">
        <v>552</v>
      </c>
      <c r="F305" s="83">
        <v>14180</v>
      </c>
      <c r="G305" s="226">
        <v>98.472222222222229</v>
      </c>
      <c r="H305" s="107" t="s">
        <v>815</v>
      </c>
      <c r="I305" s="134"/>
      <c r="J305" s="110" t="s">
        <v>93</v>
      </c>
    </row>
    <row r="306" spans="1:10" ht="26.25">
      <c r="A306" s="80" t="s">
        <v>559</v>
      </c>
      <c r="B306" s="81" t="s">
        <v>560</v>
      </c>
      <c r="C306" s="82">
        <v>8</v>
      </c>
      <c r="D306" s="82" t="s">
        <v>87</v>
      </c>
      <c r="E306" s="82" t="s">
        <v>552</v>
      </c>
      <c r="F306" s="83">
        <v>14180</v>
      </c>
      <c r="G306" s="226">
        <v>98.472222222222229</v>
      </c>
      <c r="H306" s="107" t="s">
        <v>815</v>
      </c>
      <c r="I306" s="134"/>
      <c r="J306" s="110" t="s">
        <v>93</v>
      </c>
    </row>
    <row r="307" spans="1:10" ht="26.25">
      <c r="A307" s="80" t="s">
        <v>561</v>
      </c>
      <c r="B307" s="81" t="s">
        <v>562</v>
      </c>
      <c r="C307" s="82">
        <v>6</v>
      </c>
      <c r="D307" s="82" t="s">
        <v>107</v>
      </c>
      <c r="E307" s="82" t="s">
        <v>88</v>
      </c>
      <c r="F307" s="83">
        <v>13650</v>
      </c>
      <c r="G307" s="226">
        <v>142.1875</v>
      </c>
      <c r="H307" s="107" t="s">
        <v>815</v>
      </c>
      <c r="I307" s="134"/>
      <c r="J307" s="108">
        <v>42335</v>
      </c>
    </row>
    <row r="308" spans="1:10" hidden="1">
      <c r="A308" s="142" t="s">
        <v>772</v>
      </c>
      <c r="B308" s="143" t="s">
        <v>773</v>
      </c>
      <c r="C308" s="144">
        <v>8</v>
      </c>
      <c r="D308" s="144" t="s">
        <v>107</v>
      </c>
      <c r="E308" s="144" t="s">
        <v>88</v>
      </c>
      <c r="F308" s="145">
        <v>16800</v>
      </c>
      <c r="G308" s="146">
        <v>175</v>
      </c>
      <c r="H308" s="91"/>
      <c r="I308" s="91"/>
      <c r="J308" s="154" t="s">
        <v>603</v>
      </c>
    </row>
    <row r="309" spans="1:10" ht="26.25">
      <c r="A309" s="80" t="s">
        <v>563</v>
      </c>
      <c r="B309" s="81" t="s">
        <v>564</v>
      </c>
      <c r="C309" s="82">
        <v>8</v>
      </c>
      <c r="D309" s="82" t="s">
        <v>107</v>
      </c>
      <c r="E309" s="82" t="s">
        <v>88</v>
      </c>
      <c r="F309" s="83">
        <v>17500</v>
      </c>
      <c r="G309" s="226">
        <v>182.29166666666666</v>
      </c>
      <c r="H309" s="107" t="s">
        <v>815</v>
      </c>
      <c r="I309" s="134"/>
      <c r="J309" s="108">
        <v>42335</v>
      </c>
    </row>
    <row r="310" spans="1:10" ht="26.25">
      <c r="A310" s="80" t="s">
        <v>565</v>
      </c>
      <c r="B310" s="81" t="s">
        <v>566</v>
      </c>
      <c r="C310" s="82">
        <v>5</v>
      </c>
      <c r="D310" s="82" t="s">
        <v>159</v>
      </c>
      <c r="E310" s="82" t="s">
        <v>88</v>
      </c>
      <c r="F310" s="83">
        <v>15552</v>
      </c>
      <c r="G310" s="226">
        <v>162</v>
      </c>
      <c r="H310" s="107" t="s">
        <v>815</v>
      </c>
      <c r="I310" s="134"/>
      <c r="J310" s="110" t="s">
        <v>93</v>
      </c>
    </row>
    <row r="311" spans="1:10" ht="26.25">
      <c r="A311" s="80" t="s">
        <v>567</v>
      </c>
      <c r="B311" s="81" t="s">
        <v>568</v>
      </c>
      <c r="C311" s="82">
        <v>5</v>
      </c>
      <c r="D311" s="82" t="s">
        <v>159</v>
      </c>
      <c r="E311" s="82" t="s">
        <v>88</v>
      </c>
      <c r="F311" s="83">
        <v>15552</v>
      </c>
      <c r="G311" s="226">
        <v>162</v>
      </c>
      <c r="H311" s="107" t="s">
        <v>815</v>
      </c>
      <c r="I311" s="134"/>
      <c r="J311" s="110" t="s">
        <v>93</v>
      </c>
    </row>
    <row r="312" spans="1:10" ht="26.25">
      <c r="A312" s="80" t="s">
        <v>569</v>
      </c>
      <c r="B312" s="81" t="s">
        <v>570</v>
      </c>
      <c r="C312" s="82">
        <v>5</v>
      </c>
      <c r="D312" s="82" t="s">
        <v>159</v>
      </c>
      <c r="E312" s="82" t="s">
        <v>88</v>
      </c>
      <c r="F312" s="83">
        <v>15552</v>
      </c>
      <c r="G312" s="226">
        <v>162</v>
      </c>
      <c r="H312" s="107" t="s">
        <v>815</v>
      </c>
      <c r="I312" s="134"/>
      <c r="J312" s="110" t="s">
        <v>93</v>
      </c>
    </row>
    <row r="313" spans="1:10" ht="26.25">
      <c r="A313" s="80" t="s">
        <v>571</v>
      </c>
      <c r="B313" s="81" t="s">
        <v>572</v>
      </c>
      <c r="C313" s="82">
        <v>8</v>
      </c>
      <c r="D313" s="82" t="s">
        <v>159</v>
      </c>
      <c r="E313" s="82" t="s">
        <v>573</v>
      </c>
      <c r="F313" s="83">
        <v>18650</v>
      </c>
      <c r="G313" s="226">
        <v>259.02777777777777</v>
      </c>
      <c r="H313" s="134" t="s">
        <v>816</v>
      </c>
      <c r="I313" s="134"/>
      <c r="J313" s="108">
        <v>42335</v>
      </c>
    </row>
    <row r="314" spans="1:10" ht="26.25">
      <c r="A314" s="80" t="s">
        <v>774</v>
      </c>
      <c r="B314" s="81" t="s">
        <v>775</v>
      </c>
      <c r="C314" s="82">
        <v>8</v>
      </c>
      <c r="D314" s="82" t="s">
        <v>159</v>
      </c>
      <c r="E314" s="82" t="s">
        <v>573</v>
      </c>
      <c r="F314" s="83">
        <v>18650</v>
      </c>
      <c r="G314" s="226">
        <v>259.02777777777777</v>
      </c>
      <c r="H314" s="134" t="s">
        <v>816</v>
      </c>
      <c r="I314" s="46"/>
      <c r="J314" s="110" t="s">
        <v>93</v>
      </c>
    </row>
    <row r="315" spans="1:10" ht="26.25">
      <c r="A315" s="80" t="s">
        <v>574</v>
      </c>
      <c r="B315" s="81" t="s">
        <v>575</v>
      </c>
      <c r="C315" s="82">
        <v>8</v>
      </c>
      <c r="D315" s="82" t="s">
        <v>159</v>
      </c>
      <c r="E315" s="82" t="s">
        <v>573</v>
      </c>
      <c r="F315" s="83">
        <v>18650</v>
      </c>
      <c r="G315" s="226">
        <v>259.02777777777777</v>
      </c>
      <c r="H315" s="134" t="s">
        <v>816</v>
      </c>
      <c r="I315" s="134"/>
      <c r="J315" s="110" t="s">
        <v>93</v>
      </c>
    </row>
    <row r="316" spans="1:10" hidden="1">
      <c r="A316" s="142" t="s">
        <v>776</v>
      </c>
      <c r="B316" s="143" t="s">
        <v>777</v>
      </c>
      <c r="C316" s="144">
        <v>8</v>
      </c>
      <c r="D316" s="144" t="s">
        <v>159</v>
      </c>
      <c r="E316" s="144" t="s">
        <v>573</v>
      </c>
      <c r="F316" s="145">
        <v>18650</v>
      </c>
      <c r="G316" s="146">
        <v>259.02777777777777</v>
      </c>
      <c r="H316" s="91"/>
      <c r="I316" s="91"/>
      <c r="J316" s="154" t="s">
        <v>603</v>
      </c>
    </row>
    <row r="317" spans="1:10" hidden="1">
      <c r="A317" s="142" t="s">
        <v>576</v>
      </c>
      <c r="B317" s="143" t="s">
        <v>577</v>
      </c>
      <c r="C317" s="144">
        <v>8</v>
      </c>
      <c r="D317" s="144" t="s">
        <v>159</v>
      </c>
      <c r="E317" s="144" t="s">
        <v>573</v>
      </c>
      <c r="F317" s="145">
        <v>18650</v>
      </c>
      <c r="G317" s="146">
        <v>259.02777777777777</v>
      </c>
      <c r="H317" s="147"/>
      <c r="I317" s="147"/>
      <c r="J317" s="154" t="s">
        <v>603</v>
      </c>
    </row>
    <row r="318" spans="1:10" hidden="1">
      <c r="A318" s="142" t="s">
        <v>578</v>
      </c>
      <c r="B318" s="143" t="s">
        <v>579</v>
      </c>
      <c r="C318" s="144">
        <v>8</v>
      </c>
      <c r="D318" s="144" t="s">
        <v>159</v>
      </c>
      <c r="E318" s="144" t="s">
        <v>573</v>
      </c>
      <c r="F318" s="145">
        <v>18650</v>
      </c>
      <c r="G318" s="146">
        <v>259.02777777777777</v>
      </c>
      <c r="H318" s="147"/>
      <c r="I318" s="147"/>
      <c r="J318" s="154" t="s">
        <v>603</v>
      </c>
    </row>
    <row r="319" spans="1:10" hidden="1">
      <c r="A319" s="142" t="s">
        <v>580</v>
      </c>
      <c r="B319" s="143" t="s">
        <v>581</v>
      </c>
      <c r="C319" s="144">
        <v>8</v>
      </c>
      <c r="D319" s="144" t="s">
        <v>159</v>
      </c>
      <c r="E319" s="144" t="s">
        <v>573</v>
      </c>
      <c r="F319" s="145">
        <v>18650</v>
      </c>
      <c r="G319" s="146">
        <v>259.02777777777777</v>
      </c>
      <c r="H319" s="147"/>
      <c r="I319" s="147"/>
      <c r="J319" s="154" t="s">
        <v>603</v>
      </c>
    </row>
    <row r="320" spans="1:10" hidden="1">
      <c r="A320" s="142" t="s">
        <v>582</v>
      </c>
      <c r="B320" s="143" t="s">
        <v>583</v>
      </c>
      <c r="C320" s="144">
        <v>8</v>
      </c>
      <c r="D320" s="144" t="s">
        <v>159</v>
      </c>
      <c r="E320" s="144" t="s">
        <v>573</v>
      </c>
      <c r="F320" s="145">
        <v>18650</v>
      </c>
      <c r="G320" s="146">
        <v>259.02777777777777</v>
      </c>
      <c r="H320" s="147"/>
      <c r="I320" s="147"/>
      <c r="J320" s="154" t="s">
        <v>603</v>
      </c>
    </row>
    <row r="321" spans="1:10" ht="26.25">
      <c r="A321" s="80" t="s">
        <v>584</v>
      </c>
      <c r="B321" s="81" t="s">
        <v>585</v>
      </c>
      <c r="C321" s="82">
        <v>5</v>
      </c>
      <c r="D321" s="82" t="s">
        <v>136</v>
      </c>
      <c r="E321" s="82" t="s">
        <v>586</v>
      </c>
      <c r="F321" s="83">
        <v>10280</v>
      </c>
      <c r="G321" s="228">
        <v>233.63636363636363</v>
      </c>
      <c r="H321" s="134" t="s">
        <v>816</v>
      </c>
      <c r="I321" s="134"/>
      <c r="J321" s="109" t="s">
        <v>71</v>
      </c>
    </row>
    <row r="322" spans="1:10" ht="26.25">
      <c r="A322" s="80" t="s">
        <v>587</v>
      </c>
      <c r="B322" s="81" t="s">
        <v>588</v>
      </c>
      <c r="C322" s="82">
        <v>5</v>
      </c>
      <c r="D322" s="82" t="s">
        <v>136</v>
      </c>
      <c r="E322" s="82" t="s">
        <v>586</v>
      </c>
      <c r="F322" s="83">
        <v>10280</v>
      </c>
      <c r="G322" s="228">
        <v>233.63636363636363</v>
      </c>
      <c r="H322" s="134" t="s">
        <v>816</v>
      </c>
      <c r="I322" s="134"/>
      <c r="J322" s="109" t="s">
        <v>71</v>
      </c>
    </row>
    <row r="323" spans="1:10" ht="26.25">
      <c r="A323" s="80" t="s">
        <v>589</v>
      </c>
      <c r="B323" s="81" t="s">
        <v>590</v>
      </c>
      <c r="C323" s="82">
        <v>8</v>
      </c>
      <c r="D323" s="82" t="s">
        <v>136</v>
      </c>
      <c r="E323" s="82" t="s">
        <v>586</v>
      </c>
      <c r="F323" s="83">
        <v>16140</v>
      </c>
      <c r="G323" s="226">
        <v>366.81818181818181</v>
      </c>
      <c r="H323" s="134" t="s">
        <v>816</v>
      </c>
      <c r="I323" s="134"/>
      <c r="J323" s="109" t="s">
        <v>71</v>
      </c>
    </row>
    <row r="324" spans="1:10" hidden="1">
      <c r="A324" s="142" t="s">
        <v>778</v>
      </c>
      <c r="B324" s="143" t="s">
        <v>779</v>
      </c>
      <c r="C324" s="144">
        <v>5</v>
      </c>
      <c r="D324" s="144" t="s">
        <v>196</v>
      </c>
      <c r="E324" s="144" t="s">
        <v>112</v>
      </c>
      <c r="F324" s="145">
        <v>9500</v>
      </c>
      <c r="G324" s="146">
        <v>395.83333333333331</v>
      </c>
      <c r="H324" s="91"/>
      <c r="I324" s="91"/>
      <c r="J324" s="154" t="s">
        <v>603</v>
      </c>
    </row>
    <row r="325" spans="1:10">
      <c r="A325" s="80" t="s">
        <v>591</v>
      </c>
      <c r="B325" s="81" t="s">
        <v>592</v>
      </c>
      <c r="C325" s="82">
        <v>5</v>
      </c>
      <c r="D325" s="82" t="s">
        <v>196</v>
      </c>
      <c r="E325" s="82" t="s">
        <v>112</v>
      </c>
      <c r="F325" s="83">
        <v>9500</v>
      </c>
      <c r="G325" s="226">
        <v>395.83333333333331</v>
      </c>
      <c r="H325" s="134"/>
      <c r="I325" s="134"/>
      <c r="J325" s="108">
        <v>42335</v>
      </c>
    </row>
    <row r="326" spans="1:10" hidden="1">
      <c r="A326" s="142" t="s">
        <v>780</v>
      </c>
      <c r="B326" s="143" t="s">
        <v>781</v>
      </c>
      <c r="C326" s="144">
        <v>8</v>
      </c>
      <c r="D326" s="144" t="s">
        <v>196</v>
      </c>
      <c r="E326" s="144" t="s">
        <v>112</v>
      </c>
      <c r="F326" s="145">
        <v>15250</v>
      </c>
      <c r="G326" s="146">
        <v>635.41666666666663</v>
      </c>
      <c r="H326" s="91"/>
      <c r="I326" s="91"/>
      <c r="J326" s="154" t="s">
        <v>603</v>
      </c>
    </row>
    <row r="327" spans="1:10">
      <c r="A327" s="80" t="s">
        <v>593</v>
      </c>
      <c r="B327" s="81" t="s">
        <v>594</v>
      </c>
      <c r="C327" s="82">
        <v>8</v>
      </c>
      <c r="D327" s="82" t="s">
        <v>196</v>
      </c>
      <c r="E327" s="82" t="s">
        <v>112</v>
      </c>
      <c r="F327" s="83">
        <v>15250</v>
      </c>
      <c r="G327" s="226">
        <v>635.41666666666663</v>
      </c>
      <c r="H327" s="134"/>
      <c r="I327" s="134"/>
      <c r="J327" s="108">
        <v>42335</v>
      </c>
    </row>
    <row r="328" spans="1:10">
      <c r="A328" s="80" t="s">
        <v>595</v>
      </c>
      <c r="B328" s="81" t="s">
        <v>596</v>
      </c>
      <c r="C328" s="82">
        <v>8</v>
      </c>
      <c r="D328" s="82" t="s">
        <v>355</v>
      </c>
      <c r="E328" s="82" t="s">
        <v>597</v>
      </c>
      <c r="F328" s="83">
        <v>21625</v>
      </c>
      <c r="G328" s="226">
        <v>865</v>
      </c>
      <c r="H328" s="137"/>
      <c r="I328" s="137"/>
      <c r="J328" s="108">
        <v>42342</v>
      </c>
    </row>
    <row r="329" spans="1:10">
      <c r="A329" s="80" t="s">
        <v>598</v>
      </c>
      <c r="B329" s="81" t="s">
        <v>599</v>
      </c>
      <c r="C329" s="82">
        <v>8</v>
      </c>
      <c r="D329" s="82" t="s">
        <v>355</v>
      </c>
      <c r="E329" s="82" t="s">
        <v>597</v>
      </c>
      <c r="F329" s="83">
        <v>21625</v>
      </c>
      <c r="G329" s="226">
        <v>865</v>
      </c>
      <c r="H329" s="137"/>
      <c r="I329" s="137"/>
      <c r="J329" s="108">
        <v>42342</v>
      </c>
    </row>
  </sheetData>
  <autoFilter ref="A36:J329">
    <filterColumn colId="9">
      <filters blank="1">
        <filter val="в продаже"/>
        <filter val="в продаже + 04.12.15"/>
        <dateGroupItem year="2015" dateTimeGrouping="year"/>
      </filters>
    </filterColumn>
  </autoFilter>
  <mergeCells count="16">
    <mergeCell ref="K236:K247"/>
    <mergeCell ref="A269:J269"/>
    <mergeCell ref="A275:J275"/>
    <mergeCell ref="A280:J280"/>
    <mergeCell ref="A287:J287"/>
    <mergeCell ref="A296:J296"/>
    <mergeCell ref="A235:J235"/>
    <mergeCell ref="A187:J187"/>
    <mergeCell ref="A208:J208"/>
    <mergeCell ref="A213:J213"/>
    <mergeCell ref="A248:J248"/>
    <mergeCell ref="A2:E2"/>
    <mergeCell ref="A35:E35"/>
    <mergeCell ref="A78:J78"/>
    <mergeCell ref="A99:J99"/>
    <mergeCell ref="A226:J226"/>
  </mergeCells>
  <hyperlinks>
    <hyperlink ref="I4" r:id="rId1"/>
    <hyperlink ref="I5:I8" r:id="rId2" display="ВИДЕО"/>
    <hyperlink ref="I12:I13" r:id="rId3" display="ВИДЕО"/>
    <hyperlink ref="I15:I19" r:id="rId4" display="ВИДЕО"/>
    <hyperlink ref="I21:I22" r:id="rId5" display="ВИДЕО"/>
    <hyperlink ref="I24" r:id="rId6"/>
    <hyperlink ref="I26:I30" r:id="rId7" display="ВИДЕО"/>
    <hyperlink ref="I5" r:id="rId8"/>
    <hyperlink ref="I6" r:id="rId9"/>
    <hyperlink ref="I7" r:id="rId10"/>
    <hyperlink ref="I8" r:id="rId11"/>
    <hyperlink ref="I9" r:id="rId12" display="https://youtu.be/Azuur9E_5cU"/>
    <hyperlink ref="I10:I11" r:id="rId13" display="ВИДЕО"/>
    <hyperlink ref="I14" r:id="rId14"/>
    <hyperlink ref="I20" r:id="rId15"/>
    <hyperlink ref="I23" r:id="rId16"/>
    <hyperlink ref="I25" r:id="rId17"/>
    <hyperlink ref="I31:I33" r:id="rId18" display="ВИДЕО"/>
    <hyperlink ref="I10" r:id="rId19"/>
    <hyperlink ref="I11" r:id="rId20"/>
    <hyperlink ref="I12" r:id="rId21"/>
    <hyperlink ref="I13" r:id="rId22"/>
    <hyperlink ref="I15" r:id="rId23"/>
    <hyperlink ref="I16" r:id="rId24"/>
    <hyperlink ref="I17" r:id="rId25"/>
    <hyperlink ref="I18" r:id="rId26"/>
    <hyperlink ref="I19" r:id="rId27"/>
    <hyperlink ref="I21" r:id="rId28"/>
    <hyperlink ref="I22" r:id="rId29"/>
    <hyperlink ref="I26" r:id="rId30"/>
    <hyperlink ref="I27" r:id="rId31"/>
    <hyperlink ref="I28" r:id="rId32"/>
    <hyperlink ref="I29" r:id="rId33"/>
    <hyperlink ref="I30" r:id="rId34"/>
    <hyperlink ref="I31" r:id="rId35"/>
    <hyperlink ref="I32" r:id="rId36"/>
    <hyperlink ref="I33" r:id="rId37"/>
  </hyperlinks>
  <pageMargins left="0.39370078740157483" right="0.39370078740157483" top="0.39370078740157483" bottom="0.39370078740157483" header="0.31496062992125984" footer="0.31496062992125984"/>
  <pageSetup paperSize="9" scale="77" fitToHeight="10" orientation="portrait" r:id="rId38"/>
  <rowBreaks count="1" manualBreakCount="1">
    <brk id="33" max="16383" man="1"/>
  </rowBreaks>
  <legacyDrawing r:id="rId39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vkirsanov</dc:creator>
  <cp:lastModifiedBy>User</cp:lastModifiedBy>
  <cp:lastPrinted>2015-10-16T14:57:29Z</cp:lastPrinted>
  <dcterms:created xsi:type="dcterms:W3CDTF">2015-10-14T17:20:11Z</dcterms:created>
  <dcterms:modified xsi:type="dcterms:W3CDTF">2015-12-11T15:25:25Z</dcterms:modified>
</cp:coreProperties>
</file>